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43DFF8C1-2698-44D3-9CA7-313B8B2C4D9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ituatia pozitiei financiare" sheetId="2" r:id="rId1"/>
    <sheet name="Situatia rezultatului global" sheetId="3" r:id="rId2"/>
    <sheet name="Situatia fluxurilor de numerar" sheetId="10" r:id="rId3"/>
    <sheet name="Indicatori operationali" sheetId="1" state="hidden" r:id="rId4"/>
  </sheets>
  <calcPr calcId="191029"/>
</workbook>
</file>

<file path=xl/calcChain.xml><?xml version="1.0" encoding="utf-8"?>
<calcChain xmlns="http://schemas.openxmlformats.org/spreadsheetml/2006/main">
  <c r="F11" i="1" l="1"/>
  <c r="F10" i="1"/>
  <c r="C14" i="3" l="1"/>
  <c r="D24" i="2"/>
  <c r="D39" i="2"/>
  <c r="F6" i="1" s="1"/>
  <c r="D29" i="2"/>
  <c r="D40" i="2"/>
  <c r="D15" i="2"/>
  <c r="F5" i="1" s="1"/>
  <c r="D10" i="2"/>
  <c r="C39" i="2"/>
  <c r="C29" i="2"/>
  <c r="C24" i="2"/>
  <c r="C30" i="2" s="1"/>
  <c r="C15" i="2"/>
  <c r="C16" i="2" s="1"/>
  <c r="C40" i="2" l="1"/>
  <c r="D16" i="2"/>
  <c r="F8" i="1"/>
  <c r="E5" i="1"/>
  <c r="E8" i="1" l="1"/>
  <c r="E6" i="1"/>
</calcChain>
</file>

<file path=xl/sharedStrings.xml><?xml version="1.0" encoding="utf-8"?>
<sst xmlns="http://schemas.openxmlformats.org/spreadsheetml/2006/main" count="126" uniqueCount="111">
  <si>
    <t>Mod de calcul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</si>
  <si>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</si>
  <si>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</si>
  <si>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</si>
  <si>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</si>
  <si>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</si>
  <si>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</si>
  <si>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</si>
  <si>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</si>
  <si>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</si>
  <si>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</si>
  <si>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</si>
  <si>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</si>
  <si>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</si>
  <si>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</si>
  <si>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</si>
  <si>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</si>
  <si>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</si>
  <si>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</si>
  <si>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</si>
  <si>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</si>
  <si>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</si>
  <si>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</si>
  <si>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</si>
  <si>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</si>
  <si>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</si>
  <si>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</si>
  <si>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</si>
  <si>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</si>
  <si>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</si>
  <si>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</si>
  <si>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</si>
  <si>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</si>
  <si>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</si>
  <si>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</si>
  <si>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</si>
  <si>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</si>
  <si>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</si>
  <si>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</si>
  <si>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</si>
  <si>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</si>
  <si>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</si>
  <si>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</si>
  <si>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</si>
  <si>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</si>
  <si>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</si>
  <si>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</si>
  <si>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</si>
  <si>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</si>
  <si>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</si>
  <si>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</si>
  <si>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</si>
  <si>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</si>
  <si>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</si>
  <si>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</si>
  <si>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</si>
  <si>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</si>
  <si>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</si>
  <si>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</si>
  <si>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</si>
  <si>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</si>
  <si>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</si>
  <si>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</si>
  <si>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</si>
  <si>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31.12.2018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</si>
  <si>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</si>
  <si>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</si>
  <si>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</si>
  <si>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</si>
  <si>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</si>
  <si>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</si>
  <si>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</si>
  <si>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</si>
  <si>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</si>
  <si>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</si>
  <si>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</si>
  <si>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</si>
  <si>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</si>
  <si>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</si>
  <si>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</si>
  <si>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</si>
  <si>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</si>
  <si>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</si>
  <si>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</si>
  <si>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</si>
  <si>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</si>
  <si>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</si>
  <si>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</si>
  <si>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</si>
  <si>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</si>
  <si>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</si>
  <si>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</si>
  <si>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</si>
  <si>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</si>
  <si>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</si>
  <si>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</si>
  <si>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</si>
  <si>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</si>
  <si>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</si>
  <si>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</si>
  <si>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</si>
  <si>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>Column2</t>
  </si>
  <si>
    <t>31.12.2019</t>
  </si>
  <si>
    <t>30.06.2020</t>
  </si>
  <si>
    <t>Venituri din vanzari</t>
  </si>
  <si>
    <t>Situatia fluxurilor de trezorerie</t>
  </si>
  <si>
    <t>31.12.2020</t>
  </si>
  <si>
    <t>30.06.2021</t>
  </si>
  <si>
    <t>Provizioane pe termen scurt</t>
  </si>
  <si>
    <t>Situatia pozitiei financiare la data de 30 iunie 2021</t>
  </si>
  <si>
    <t>Situatia rezultatului global la data de 30 iunie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</si>
</sst>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\ _l_e_i_-;\-* #,##0.00\ _l_e_i_-;_-* &quot;-&quot;??\ _l_e_i_-;_-@_-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Trebuchet MS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2" fontId="0" fillId="0" borderId="0" xfId="0" applyNumberFormat="1" applyBorder="1" applyAlignment="1">
      <alignment horizontal="right" vertical="top" wrapText="1"/>
    </xf>
    <xf numFmtId="165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center" vertical="top"/>
    </xf>
    <xf numFmtId="3" fontId="0" fillId="0" borderId="0" xfId="0" applyNumberForma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1" fillId="0" borderId="0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7" fontId="7" fillId="0" borderId="0" xfId="0" applyNumberFormat="1" applyFont="1" applyBorder="1" applyAlignment="1">
      <alignment horizontal="right" vertical="top" wrapText="1"/>
    </xf>
    <xf numFmtId="41" fontId="7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15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top" wrapText="1"/>
    </xf>
    <xf numFmtId="14" fontId="1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7" fillId="0" borderId="2" xfId="0" applyFont="1" applyBorder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14" fillId="0" borderId="0" xfId="1" applyFont="1" applyAlignment="1">
      <alignment horizontal="left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37" fontId="7" fillId="0" borderId="0" xfId="0" applyNumberFormat="1" applyFont="1" applyBorder="1" applyAlignment="1">
      <alignment vertical="top" wrapText="1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19"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D40" totalsRowShown="0">
  <autoFilter ref="A4:D40" xr:uid="{00000000-0009-0000-0100-000002000000}">
    <filterColumn colId="0" hiddenButton="1"/>
    <filterColumn colId="1" hiddenButton="1"/>
  </autoFilter>
  <tableColumns count="4">
    <tableColumn id="1" xr3:uid="{00000000-0010-0000-0000-000001000000}" name="Column2" dataDxfId="18"/>
    <tableColumn id="3" xr3:uid="{00000000-0010-0000-0000-000003000000}" name="31.12.2018" dataDxfId="17"/>
    <tableColumn id="4" xr3:uid="{00000000-0010-0000-0000-000004000000}" name="31.12.2019"/>
    <tableColumn id="6" xr3:uid="{00000000-0010-0000-0000-000006000000}" name="31.12.202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C17" totalsRowShown="0" headerRowDxfId="16" tableBorderDxfId="15" totalsRowBorderDxfId="14">
  <tableColumns count="3">
    <tableColumn id="1" xr3:uid="{00000000-0010-0000-0100-000001000000}" name="Indicatori"/>
    <tableColumn id="3" xr3:uid="{00000000-0010-0000-0100-000003000000}" name="30.06.2020" dataDxfId="13"/>
    <tableColumn id="4" xr3:uid="{00000000-0010-0000-0100-000004000000}" name="30.06.2021" dataDxfId="1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C33" totalsRowShown="0" headerRowDxfId="11">
  <tableColumns count="3">
    <tableColumn id="1" xr3:uid="{00000000-0010-0000-0200-000001000000}" name="Indicatori" dataDxfId="10"/>
    <tableColumn id="5" xr3:uid="{00000000-0010-0000-0200-000005000000}" name="30.06.2020" dataDxfId="9"/>
    <tableColumn id="2" xr3:uid="{00000000-0010-0000-0200-000002000000}" name="30.06.202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11" totalsRowShown="0" headerRowDxfId="8" headerRowBorderDxfId="7" tableBorderDxfId="6" totalsRowBorderDxfId="5">
  <tableColumns count="6">
    <tableColumn id="1" xr3:uid="{00000000-0010-0000-0300-000001000000}" name="Indicatori" dataDxfId="4"/>
    <tableColumn id="2" xr3:uid="{00000000-0010-0000-0300-000002000000}" name="Mod de calcul" dataDxfId="3"/>
    <tableColumn id="3" xr3:uid="{00000000-0010-0000-0300-000003000000}" name="Unitate de masura" dataDxfId="2"/>
    <tableColumn id="5" xr3:uid="{00000000-0010-0000-0300-000005000000}" name="30.06.2019" dataDxfId="1"/>
    <tableColumn id="6" xr3:uid="{00000000-0010-0000-0300-000006000000}" name="30.06.2020" dataDxfId="0"/>
    <tableColumn id="4" xr3:uid="{00000000-0010-0000-0300-000004000000}" name="30.06.20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zoomScale="154" zoomScaleNormal="154" workbookViewId="0">
      <selection activeCell="H3" sqref="H3"/>
    </sheetView>
  </sheetViews>
  <sheetFormatPr defaultRowHeight="15" x14ac:dyDescent="0.35"/>
  <cols>
    <col min="1" max="1" width="36.88671875" style="4" bestFit="1" customWidth="1"/>
    <col min="2" max="2" width="13.44140625" style="33" bestFit="1" customWidth="1"/>
    <col min="3" max="4" width="12.6640625" bestFit="1" customWidth="1"/>
    <col min="6" max="6" width="12" bestFit="1" customWidth="1"/>
  </cols>
  <sheetData>
    <row r="1" spans="1:4" ht="16.2" x14ac:dyDescent="0.35">
      <c r="A1" s="5" t="s">
        <v>109</v>
      </c>
    </row>
    <row r="2" spans="1:4" ht="16.2" x14ac:dyDescent="0.35">
      <c r="A2" s="6" t="s">
        <v>98</v>
      </c>
    </row>
    <row r="4" spans="1:4" hidden="1" x14ac:dyDescent="0.35">
      <c r="A4" s="13" t="s">
        <v>101</v>
      </c>
      <c r="B4" s="42" t="s">
        <v>64</v>
      </c>
      <c r="C4" t="s">
        <v>102</v>
      </c>
      <c r="D4" t="s">
        <v>106</v>
      </c>
    </row>
    <row r="5" spans="1:4" x14ac:dyDescent="0.35">
      <c r="A5" s="37" t="s">
        <v>96</v>
      </c>
      <c r="B5" s="40" t="s">
        <v>103</v>
      </c>
      <c r="C5" s="40" t="s">
        <v>106</v>
      </c>
      <c r="D5" s="40" t="s">
        <v>107</v>
      </c>
    </row>
    <row r="6" spans="1:4" x14ac:dyDescent="0.35">
      <c r="A6" s="46" t="s">
        <v>20</v>
      </c>
      <c r="B6" s="47"/>
    </row>
    <row r="7" spans="1:4" ht="14.4" x14ac:dyDescent="0.3">
      <c r="A7" s="14" t="s">
        <v>21</v>
      </c>
      <c r="B7" s="38"/>
    </row>
    <row r="8" spans="1:4" ht="14.4" x14ac:dyDescent="0.3">
      <c r="A8" s="15" t="s">
        <v>22</v>
      </c>
      <c r="B8" s="39">
        <v>379243099</v>
      </c>
      <c r="C8" s="39">
        <v>467880779</v>
      </c>
      <c r="D8" s="39">
        <v>470034917</v>
      </c>
    </row>
    <row r="9" spans="1:4" ht="14.4" x14ac:dyDescent="0.3">
      <c r="A9" s="15" t="s">
        <v>23</v>
      </c>
      <c r="B9" s="39">
        <v>18062450</v>
      </c>
      <c r="C9" s="39">
        <v>19709606</v>
      </c>
      <c r="D9" s="39">
        <v>25892063</v>
      </c>
    </row>
    <row r="10" spans="1:4" ht="14.4" x14ac:dyDescent="0.3">
      <c r="A10" s="14" t="s">
        <v>24</v>
      </c>
      <c r="B10" s="40">
        <v>397305549</v>
      </c>
      <c r="C10" s="40">
        <v>487590385</v>
      </c>
      <c r="D10" s="40">
        <f>D8+D9</f>
        <v>495926980</v>
      </c>
    </row>
    <row r="11" spans="1:4" ht="14.4" x14ac:dyDescent="0.3">
      <c r="A11" s="14" t="s">
        <v>25</v>
      </c>
      <c r="B11" s="39"/>
    </row>
    <row r="12" spans="1:4" ht="14.4" x14ac:dyDescent="0.3">
      <c r="A12" s="15" t="s">
        <v>26</v>
      </c>
      <c r="B12" s="39">
        <v>114080189</v>
      </c>
      <c r="C12" s="39">
        <v>108691209</v>
      </c>
      <c r="D12" s="39">
        <v>121478662</v>
      </c>
    </row>
    <row r="13" spans="1:4" ht="14.4" x14ac:dyDescent="0.3">
      <c r="A13" s="15" t="s">
        <v>27</v>
      </c>
      <c r="B13" s="39">
        <v>272878954.69999999</v>
      </c>
      <c r="C13" s="39">
        <v>260388767</v>
      </c>
      <c r="D13" s="39">
        <v>254889685</v>
      </c>
    </row>
    <row r="14" spans="1:4" ht="14.4" x14ac:dyDescent="0.3">
      <c r="A14" s="15" t="s">
        <v>28</v>
      </c>
      <c r="B14" s="39">
        <v>3861622</v>
      </c>
      <c r="C14" s="39">
        <v>6329458</v>
      </c>
      <c r="D14" s="39">
        <v>945282</v>
      </c>
    </row>
    <row r="15" spans="1:4" x14ac:dyDescent="0.35">
      <c r="A15" s="14" t="s">
        <v>29</v>
      </c>
      <c r="B15" s="43">
        <v>390820766</v>
      </c>
      <c r="C15" s="43">
        <f>C12+C13+C14</f>
        <v>375409434</v>
      </c>
      <c r="D15" s="43">
        <f>D12+D13+D14</f>
        <v>377313629</v>
      </c>
    </row>
    <row r="16" spans="1:4" ht="14.4" x14ac:dyDescent="0.3">
      <c r="A16" s="14" t="s">
        <v>30</v>
      </c>
      <c r="B16" s="40">
        <v>788126315</v>
      </c>
      <c r="C16" s="40">
        <f>C10+C15-1</f>
        <v>862999818</v>
      </c>
      <c r="D16" s="40">
        <f>D10+D15</f>
        <v>873240609</v>
      </c>
    </row>
    <row r="17" spans="1:6" ht="14.4" x14ac:dyDescent="0.3">
      <c r="A17" s="14" t="s">
        <v>31</v>
      </c>
      <c r="B17" s="29"/>
    </row>
    <row r="18" spans="1:6" ht="14.4" x14ac:dyDescent="0.3">
      <c r="A18" s="14" t="s">
        <v>32</v>
      </c>
      <c r="B18" s="39"/>
    </row>
    <row r="19" spans="1:6" ht="14.4" x14ac:dyDescent="0.3">
      <c r="A19" s="15" t="s">
        <v>33</v>
      </c>
      <c r="B19" s="39">
        <v>79450265.939999998</v>
      </c>
      <c r="C19" s="39">
        <v>66103990</v>
      </c>
      <c r="D19" s="39">
        <v>75696943</v>
      </c>
      <c r="F19" s="30"/>
    </row>
    <row r="20" spans="1:6" ht="14.4" x14ac:dyDescent="0.3">
      <c r="A20" s="15" t="s">
        <v>34</v>
      </c>
      <c r="B20" s="39">
        <v>109986199</v>
      </c>
      <c r="C20" s="39">
        <v>95568514</v>
      </c>
      <c r="D20" s="39">
        <v>96421923</v>
      </c>
    </row>
    <row r="21" spans="1:6" ht="14.4" x14ac:dyDescent="0.3">
      <c r="A21" s="15" t="s">
        <v>35</v>
      </c>
      <c r="B21" s="39">
        <v>5690516</v>
      </c>
      <c r="C21" s="39">
        <v>11189134</v>
      </c>
      <c r="D21" s="39">
        <v>7838586</v>
      </c>
    </row>
    <row r="22" spans="1:6" ht="14.4" x14ac:dyDescent="0.3">
      <c r="A22" s="51" t="s">
        <v>108</v>
      </c>
      <c r="B22" s="52"/>
      <c r="C22" s="39">
        <v>13528900</v>
      </c>
      <c r="D22" s="39">
        <v>2000000</v>
      </c>
    </row>
    <row r="23" spans="1:6" ht="14.4" x14ac:dyDescent="0.3">
      <c r="A23" s="51" t="s">
        <v>36</v>
      </c>
      <c r="B23" s="52"/>
      <c r="C23" s="39">
        <v>306289</v>
      </c>
      <c r="D23" s="39">
        <v>0</v>
      </c>
      <c r="F23" s="30"/>
    </row>
    <row r="24" spans="1:6" ht="14.4" x14ac:dyDescent="0.3">
      <c r="A24" s="14" t="s">
        <v>37</v>
      </c>
      <c r="B24" s="40">
        <v>195126980.94</v>
      </c>
      <c r="C24" s="40">
        <f>C19+C20+C21+C23+C22</f>
        <v>186696827</v>
      </c>
      <c r="D24" s="40">
        <f>D19+D20+D21+D23+D22+1</f>
        <v>181957453</v>
      </c>
    </row>
    <row r="25" spans="1:6" ht="14.4" x14ac:dyDescent="0.3">
      <c r="A25" s="14" t="s">
        <v>38</v>
      </c>
      <c r="B25" s="39"/>
    </row>
    <row r="26" spans="1:6" ht="14.4" x14ac:dyDescent="0.3">
      <c r="A26" s="15" t="s">
        <v>36</v>
      </c>
      <c r="B26" s="39">
        <v>2926024</v>
      </c>
      <c r="C26" s="39">
        <v>2466591</v>
      </c>
      <c r="D26" s="39">
        <v>2619735</v>
      </c>
    </row>
    <row r="27" spans="1:6" ht="14.4" x14ac:dyDescent="0.3">
      <c r="A27" s="15" t="s">
        <v>39</v>
      </c>
      <c r="B27" s="39">
        <v>25738072</v>
      </c>
      <c r="C27" s="39">
        <v>31119874</v>
      </c>
      <c r="D27" s="39">
        <v>31616871</v>
      </c>
    </row>
    <row r="28" spans="1:6" ht="14.4" x14ac:dyDescent="0.3">
      <c r="A28" s="15" t="s">
        <v>34</v>
      </c>
      <c r="B28" s="44">
        <v>68406475</v>
      </c>
      <c r="C28" s="39">
        <v>65444478</v>
      </c>
      <c r="D28" s="39">
        <v>62663462</v>
      </c>
    </row>
    <row r="29" spans="1:6" ht="14.4" x14ac:dyDescent="0.3">
      <c r="A29" s="14" t="s">
        <v>40</v>
      </c>
      <c r="B29" s="40">
        <v>97070571</v>
      </c>
      <c r="C29" s="39">
        <f>C26+C27+C28</f>
        <v>99030943</v>
      </c>
      <c r="D29" s="39">
        <f>D26+D27+D28</f>
        <v>96900068</v>
      </c>
    </row>
    <row r="30" spans="1:6" ht="14.4" x14ac:dyDescent="0.3">
      <c r="A30" s="14" t="s">
        <v>41</v>
      </c>
      <c r="B30" s="40">
        <v>292197551.94</v>
      </c>
      <c r="C30" s="40">
        <f>C24+C29</f>
        <v>285727770</v>
      </c>
      <c r="D30" s="40">
        <v>278857521</v>
      </c>
    </row>
    <row r="31" spans="1:6" ht="14.4" x14ac:dyDescent="0.3">
      <c r="A31" s="14" t="s">
        <v>42</v>
      </c>
      <c r="B31" s="29"/>
    </row>
    <row r="32" spans="1:6" ht="14.4" x14ac:dyDescent="0.3">
      <c r="A32" s="14" t="s">
        <v>43</v>
      </c>
      <c r="B32" s="40">
        <v>264835156</v>
      </c>
      <c r="C32" s="40">
        <v>264835156</v>
      </c>
      <c r="D32" s="40">
        <v>264835156</v>
      </c>
    </row>
    <row r="33" spans="1:4" ht="14.4" x14ac:dyDescent="0.3">
      <c r="A33" s="15" t="s">
        <v>44</v>
      </c>
      <c r="B33" s="39">
        <v>49499027.609999999</v>
      </c>
      <c r="C33" s="39">
        <v>116636526</v>
      </c>
      <c r="D33" s="39">
        <v>115455779</v>
      </c>
    </row>
    <row r="34" spans="1:4" ht="14.4" x14ac:dyDescent="0.3">
      <c r="A34" s="15" t="s">
        <v>45</v>
      </c>
      <c r="B34" s="39">
        <v>13426761</v>
      </c>
      <c r="C34" s="39">
        <v>13426761</v>
      </c>
      <c r="D34" s="39">
        <v>13426761</v>
      </c>
    </row>
    <row r="35" spans="1:4" ht="14.4" x14ac:dyDescent="0.3">
      <c r="A35" s="15" t="s">
        <v>46</v>
      </c>
      <c r="B35" s="39">
        <v>204149956.55000001</v>
      </c>
      <c r="C35" s="39">
        <v>231136239</v>
      </c>
      <c r="D35" s="39">
        <v>233852036</v>
      </c>
    </row>
    <row r="36" spans="1:4" ht="14.4" x14ac:dyDescent="0.3">
      <c r="A36" s="15" t="s">
        <v>47</v>
      </c>
      <c r="B36" s="39">
        <v>-55127392.469999999</v>
      </c>
      <c r="C36" s="39">
        <v>-60698493</v>
      </c>
      <c r="D36" s="39">
        <v>-52517336</v>
      </c>
    </row>
    <row r="37" spans="1:4" ht="14.4" x14ac:dyDescent="0.3">
      <c r="A37" s="15" t="s">
        <v>48</v>
      </c>
      <c r="B37" s="39">
        <v>0</v>
      </c>
      <c r="C37" s="39">
        <v>-14452190</v>
      </c>
      <c r="D37" s="39">
        <v>0</v>
      </c>
    </row>
    <row r="38" spans="1:4" ht="14.4" x14ac:dyDescent="0.3">
      <c r="A38" s="15" t="s">
        <v>49</v>
      </c>
      <c r="B38" s="29">
        <v>19145254</v>
      </c>
      <c r="C38" s="39">
        <v>26388049</v>
      </c>
      <c r="D38" s="39">
        <v>19330692</v>
      </c>
    </row>
    <row r="39" spans="1:4" ht="14.4" x14ac:dyDescent="0.3">
      <c r="A39" s="14" t="s">
        <v>50</v>
      </c>
      <c r="B39" s="32">
        <v>495928763</v>
      </c>
      <c r="C39" s="32">
        <f>C33+C34+C35+C36+C37+C38+C32</f>
        <v>577272048</v>
      </c>
      <c r="D39" s="32">
        <f>D33+D34+D35+D36+D37+D38+D32</f>
        <v>594383088</v>
      </c>
    </row>
    <row r="40" spans="1:4" ht="14.4" x14ac:dyDescent="0.3">
      <c r="A40" s="14" t="s">
        <v>51</v>
      </c>
      <c r="B40" s="32">
        <v>788126315</v>
      </c>
      <c r="C40" s="32">
        <f>C39+C30</f>
        <v>862999818</v>
      </c>
      <c r="D40" s="32">
        <f>D39+D30</f>
        <v>873240609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="142" zoomScaleNormal="142" workbookViewId="0">
      <selection activeCell="A28" sqref="A28"/>
    </sheetView>
  </sheetViews>
  <sheetFormatPr defaultRowHeight="14.4" x14ac:dyDescent="0.3"/>
  <cols>
    <col min="1" max="1" width="53.33203125" bestFit="1" customWidth="1"/>
    <col min="2" max="2" width="12" bestFit="1" customWidth="1"/>
    <col min="3" max="3" width="12.5546875" bestFit="1" customWidth="1"/>
  </cols>
  <sheetData>
    <row r="1" spans="1:3" x14ac:dyDescent="0.3">
      <c r="A1" t="s">
        <v>110</v>
      </c>
    </row>
    <row r="2" spans="1:3" ht="15" x14ac:dyDescent="0.35">
      <c r="A2" s="3" t="s">
        <v>94</v>
      </c>
    </row>
    <row r="3" spans="1:3" ht="15" x14ac:dyDescent="0.35">
      <c r="A3" s="2"/>
    </row>
    <row r="4" spans="1:3" ht="15" x14ac:dyDescent="0.35">
      <c r="A4" s="16" t="s">
        <v>96</v>
      </c>
      <c r="B4" s="56" t="s">
        <v>103</v>
      </c>
      <c r="C4" s="57" t="s">
        <v>107</v>
      </c>
    </row>
    <row r="5" spans="1:3" x14ac:dyDescent="0.3">
      <c r="A5" s="17" t="s">
        <v>104</v>
      </c>
      <c r="B5" s="30">
        <v>146377929.54000002</v>
      </c>
      <c r="C5" s="30">
        <v>161400649</v>
      </c>
    </row>
    <row r="6" spans="1:3" x14ac:dyDescent="0.3">
      <c r="A6" s="17" t="s">
        <v>52</v>
      </c>
      <c r="B6" s="30">
        <v>22243720.02</v>
      </c>
      <c r="C6" s="30">
        <v>24951976</v>
      </c>
    </row>
    <row r="7" spans="1:3" x14ac:dyDescent="0.3">
      <c r="A7" s="17" t="s">
        <v>53</v>
      </c>
      <c r="B7" s="30">
        <v>26727927</v>
      </c>
      <c r="C7" s="30">
        <v>15474230</v>
      </c>
    </row>
    <row r="8" spans="1:3" x14ac:dyDescent="0.3">
      <c r="A8" s="17" t="s">
        <v>54</v>
      </c>
      <c r="B8" s="30">
        <v>3295615.48</v>
      </c>
      <c r="C8" s="30">
        <v>4920755</v>
      </c>
    </row>
    <row r="9" spans="1:3" x14ac:dyDescent="0.3">
      <c r="A9" s="17" t="s">
        <v>55</v>
      </c>
      <c r="B9" s="30">
        <v>66398930.620000005</v>
      </c>
      <c r="C9" s="30">
        <v>75711638</v>
      </c>
    </row>
    <row r="10" spans="1:3" x14ac:dyDescent="0.3">
      <c r="A10" s="17" t="s">
        <v>56</v>
      </c>
      <c r="B10" s="30">
        <v>50146132</v>
      </c>
      <c r="C10" s="30">
        <v>54784430</v>
      </c>
    </row>
    <row r="11" spans="1:3" x14ac:dyDescent="0.3">
      <c r="A11" s="17" t="s">
        <v>57</v>
      </c>
      <c r="B11" s="30">
        <v>10959958</v>
      </c>
      <c r="C11" s="30">
        <v>11505581</v>
      </c>
    </row>
    <row r="12" spans="1:3" x14ac:dyDescent="0.3">
      <c r="A12" s="17" t="s">
        <v>58</v>
      </c>
      <c r="B12" s="30">
        <v>48771227</v>
      </c>
      <c r="C12" s="30">
        <v>43013249</v>
      </c>
    </row>
    <row r="13" spans="1:3" x14ac:dyDescent="0.3">
      <c r="A13" s="17" t="s">
        <v>59</v>
      </c>
      <c r="B13" s="30">
        <v>22368945</v>
      </c>
      <c r="C13" s="30">
        <v>21732711</v>
      </c>
    </row>
    <row r="14" spans="1:3" x14ac:dyDescent="0.3">
      <c r="A14" s="17" t="s">
        <v>60</v>
      </c>
      <c r="B14" s="30">
        <v>-3017556.62</v>
      </c>
      <c r="C14" s="30">
        <f>-1905923+901</f>
        <v>-1905022</v>
      </c>
    </row>
    <row r="15" spans="1:3" x14ac:dyDescent="0.3">
      <c r="A15" s="17" t="s">
        <v>61</v>
      </c>
      <c r="B15" s="30">
        <v>19351388</v>
      </c>
      <c r="C15" s="30">
        <v>19827689</v>
      </c>
    </row>
    <row r="16" spans="1:3" x14ac:dyDescent="0.3">
      <c r="A16" s="17" t="s">
        <v>62</v>
      </c>
      <c r="B16" s="30">
        <v>206134</v>
      </c>
      <c r="C16" s="30">
        <v>496997</v>
      </c>
    </row>
    <row r="17" spans="1:3" x14ac:dyDescent="0.3">
      <c r="A17" s="17" t="s">
        <v>63</v>
      </c>
      <c r="B17" s="30">
        <v>19145254</v>
      </c>
      <c r="C17" s="30">
        <v>19330692</v>
      </c>
    </row>
    <row r="18" spans="1:3" x14ac:dyDescent="0.3">
      <c r="A18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tabSelected="1" zoomScale="136" zoomScaleNormal="136" workbookViewId="0">
      <pane ySplit="4" topLeftCell="A5" activePane="bottomLeft" state="frozen"/>
      <selection pane="bottomLeft" activeCell="A10" sqref="A10"/>
    </sheetView>
  </sheetViews>
  <sheetFormatPr defaultRowHeight="14.4" x14ac:dyDescent="0.3"/>
  <cols>
    <col min="1" max="1" width="51.109375" style="7" customWidth="1"/>
    <col min="2" max="2" width="13.5546875" bestFit="1" customWidth="1"/>
    <col min="3" max="3" width="14.6640625" bestFit="1" customWidth="1"/>
  </cols>
  <sheetData>
    <row r="1" spans="1:3" x14ac:dyDescent="0.3">
      <c r="A1" s="7" t="s">
        <v>105</v>
      </c>
    </row>
    <row r="2" spans="1:3" ht="15" x14ac:dyDescent="0.35">
      <c r="A2" s="3" t="s">
        <v>94</v>
      </c>
    </row>
    <row r="3" spans="1:3" ht="15" x14ac:dyDescent="0.35">
      <c r="A3" s="3"/>
    </row>
    <row r="4" spans="1:3" x14ac:dyDescent="0.3">
      <c r="A4" s="8" t="s">
        <v>96</v>
      </c>
      <c r="B4" s="34" t="s">
        <v>103</v>
      </c>
      <c r="C4" s="34" t="s">
        <v>107</v>
      </c>
    </row>
    <row r="5" spans="1:3" x14ac:dyDescent="0.3">
      <c r="A5" s="9" t="s">
        <v>65</v>
      </c>
      <c r="B5" s="35"/>
    </row>
    <row r="6" spans="1:3" ht="28.8" x14ac:dyDescent="0.3">
      <c r="A6" s="9" t="s">
        <v>66</v>
      </c>
      <c r="B6" s="35">
        <v>223981296</v>
      </c>
      <c r="C6" s="35">
        <v>179986837</v>
      </c>
    </row>
    <row r="7" spans="1:3" ht="28.8" x14ac:dyDescent="0.3">
      <c r="A7" s="9" t="s">
        <v>67</v>
      </c>
      <c r="B7" s="35">
        <v>294112</v>
      </c>
      <c r="C7" s="35">
        <v>2033938</v>
      </c>
    </row>
    <row r="8" spans="1:3" x14ac:dyDescent="0.3">
      <c r="A8" s="9" t="s">
        <v>68</v>
      </c>
      <c r="B8" s="36">
        <v>-103159929</v>
      </c>
      <c r="C8" s="36">
        <v>-96251999</v>
      </c>
    </row>
    <row r="9" spans="1:3" ht="28.8" x14ac:dyDescent="0.3">
      <c r="A9" s="10" t="s">
        <v>69</v>
      </c>
      <c r="B9" s="35">
        <v>-48661103</v>
      </c>
      <c r="C9" s="35">
        <v>-53181792</v>
      </c>
    </row>
    <row r="10" spans="1:3" x14ac:dyDescent="0.3">
      <c r="A10" s="9" t="s">
        <v>70</v>
      </c>
      <c r="B10" s="35">
        <v>0</v>
      </c>
      <c r="C10" s="35">
        <v>-913593</v>
      </c>
    </row>
    <row r="11" spans="1:3" ht="18.75" customHeight="1" x14ac:dyDescent="0.3">
      <c r="A11" s="9" t="s">
        <v>71</v>
      </c>
      <c r="B11" s="35">
        <v>-22649854</v>
      </c>
      <c r="C11" s="35">
        <v>-14039895</v>
      </c>
    </row>
    <row r="12" spans="1:3" x14ac:dyDescent="0.3">
      <c r="A12" s="9" t="s">
        <v>72</v>
      </c>
      <c r="B12" s="35">
        <v>-1201993</v>
      </c>
      <c r="C12" s="35">
        <v>-1761500</v>
      </c>
    </row>
    <row r="13" spans="1:3" x14ac:dyDescent="0.3">
      <c r="A13" s="9" t="s">
        <v>73</v>
      </c>
      <c r="B13" s="35">
        <v>48602530</v>
      </c>
      <c r="C13" s="35">
        <v>15871995</v>
      </c>
    </row>
    <row r="14" spans="1:3" x14ac:dyDescent="0.3">
      <c r="A14" s="9" t="s">
        <v>74</v>
      </c>
      <c r="B14" s="35">
        <v>1143</v>
      </c>
      <c r="C14" s="35">
        <v>901</v>
      </c>
    </row>
    <row r="15" spans="1:3" x14ac:dyDescent="0.3">
      <c r="A15" s="9" t="s">
        <v>75</v>
      </c>
      <c r="B15" s="35">
        <v>-2816936</v>
      </c>
      <c r="C15" s="35">
        <v>-1850674</v>
      </c>
    </row>
    <row r="16" spans="1:3" x14ac:dyDescent="0.3">
      <c r="A16" s="9" t="s">
        <v>76</v>
      </c>
      <c r="B16" s="35">
        <v>-38132</v>
      </c>
      <c r="C16" s="35">
        <v>-80762</v>
      </c>
    </row>
    <row r="17" spans="1:3" x14ac:dyDescent="0.3">
      <c r="A17" s="9" t="s">
        <v>77</v>
      </c>
      <c r="B17" s="35">
        <v>-1718280</v>
      </c>
      <c r="C17" s="35">
        <v>-3519930</v>
      </c>
    </row>
    <row r="18" spans="1:3" ht="28.8" x14ac:dyDescent="0.3">
      <c r="A18" s="9" t="s">
        <v>78</v>
      </c>
      <c r="B18" s="35"/>
    </row>
    <row r="19" spans="1:3" x14ac:dyDescent="0.3">
      <c r="A19" s="12" t="s">
        <v>79</v>
      </c>
      <c r="B19" s="35">
        <v>44030325</v>
      </c>
      <c r="C19" s="35">
        <v>10421531</v>
      </c>
    </row>
    <row r="20" spans="1:3" x14ac:dyDescent="0.3">
      <c r="A20" s="9" t="s">
        <v>80</v>
      </c>
      <c r="B20" s="35"/>
    </row>
    <row r="21" spans="1:3" ht="43.2" x14ac:dyDescent="0.3">
      <c r="A21" s="10" t="s">
        <v>81</v>
      </c>
      <c r="B21" s="35">
        <v>-25805915</v>
      </c>
      <c r="C21" s="35">
        <v>-11766809</v>
      </c>
    </row>
    <row r="22" spans="1:3" x14ac:dyDescent="0.3">
      <c r="A22" s="12" t="s">
        <v>82</v>
      </c>
      <c r="B22" s="35">
        <v>-25805915</v>
      </c>
      <c r="C22" s="35">
        <v>-11766809</v>
      </c>
    </row>
    <row r="23" spans="1:3" x14ac:dyDescent="0.3">
      <c r="A23" s="9" t="s">
        <v>83</v>
      </c>
      <c r="B23" s="35"/>
    </row>
    <row r="24" spans="1:3" x14ac:dyDescent="0.3">
      <c r="A24" s="9" t="s">
        <v>84</v>
      </c>
      <c r="B24" s="35">
        <v>10476967</v>
      </c>
      <c r="C24" s="35">
        <v>-1008301</v>
      </c>
    </row>
    <row r="25" spans="1:3" x14ac:dyDescent="0.3">
      <c r="A25" s="9" t="s">
        <v>85</v>
      </c>
      <c r="B25" s="35">
        <v>-10659734</v>
      </c>
      <c r="C25" s="35">
        <v>-1232618</v>
      </c>
    </row>
    <row r="26" spans="1:3" x14ac:dyDescent="0.3">
      <c r="A26" s="12" t="s">
        <v>86</v>
      </c>
      <c r="B26" s="35">
        <v>-182766</v>
      </c>
      <c r="C26" s="35">
        <v>-2240919</v>
      </c>
    </row>
    <row r="27" spans="1:3" x14ac:dyDescent="0.3">
      <c r="A27" s="10" t="s">
        <v>87</v>
      </c>
      <c r="B27" s="35">
        <v>-167750</v>
      </c>
      <c r="C27" s="35">
        <v>-15793</v>
      </c>
    </row>
    <row r="28" spans="1:3" x14ac:dyDescent="0.3">
      <c r="A28" s="58" t="s">
        <v>88</v>
      </c>
      <c r="B28" s="59">
        <v>17873893</v>
      </c>
      <c r="C28" s="59">
        <v>-3601990</v>
      </c>
    </row>
    <row r="29" spans="1:3" ht="16.5" customHeight="1" x14ac:dyDescent="0.3">
      <c r="A29" s="12" t="s">
        <v>89</v>
      </c>
      <c r="B29" s="35">
        <v>-123998470</v>
      </c>
      <c r="C29" s="35">
        <v>-81192179</v>
      </c>
    </row>
    <row r="30" spans="1:3" x14ac:dyDescent="0.3">
      <c r="A30" s="48" t="s">
        <v>90</v>
      </c>
      <c r="B30" s="35">
        <v>-106124577</v>
      </c>
      <c r="C30" s="35">
        <v>-84794169</v>
      </c>
    </row>
    <row r="31" spans="1:3" ht="28.8" x14ac:dyDescent="0.3">
      <c r="A31" s="9" t="s">
        <v>91</v>
      </c>
      <c r="B31" s="35">
        <v>-106124577</v>
      </c>
      <c r="C31" s="35">
        <v>-84794169</v>
      </c>
    </row>
    <row r="32" spans="1:3" x14ac:dyDescent="0.3">
      <c r="A32" s="7" t="s">
        <v>92</v>
      </c>
      <c r="B32" s="35">
        <v>3861622</v>
      </c>
      <c r="C32" s="35">
        <v>945282</v>
      </c>
    </row>
    <row r="33" spans="1:3" x14ac:dyDescent="0.3">
      <c r="A33" s="9" t="s">
        <v>93</v>
      </c>
      <c r="B33" s="35">
        <v>-109986199</v>
      </c>
      <c r="C33" s="35">
        <v>-85739451</v>
      </c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zoomScale="148" zoomScaleNormal="148" workbookViewId="0">
      <selection activeCell="I5" sqref="I5"/>
    </sheetView>
  </sheetViews>
  <sheetFormatPr defaultRowHeight="14.4" x14ac:dyDescent="0.3"/>
  <cols>
    <col min="1" max="1" width="25.88671875" customWidth="1"/>
    <col min="2" max="2" width="27.44140625" customWidth="1"/>
    <col min="3" max="4" width="14.6640625" style="1" customWidth="1"/>
    <col min="5" max="5" width="12.5546875" customWidth="1"/>
    <col min="6" max="6" width="11.5546875" bestFit="1" customWidth="1"/>
  </cols>
  <sheetData>
    <row r="1" spans="1:8" x14ac:dyDescent="0.3">
      <c r="A1" s="49" t="s">
        <v>95</v>
      </c>
    </row>
    <row r="2" spans="1:8" x14ac:dyDescent="0.3">
      <c r="A2" s="50" t="s">
        <v>94</v>
      </c>
    </row>
    <row r="3" spans="1:8" ht="15" x14ac:dyDescent="0.35">
      <c r="A3" s="2"/>
    </row>
    <row r="4" spans="1:8" ht="28.8" x14ac:dyDescent="0.3">
      <c r="A4" s="26" t="s">
        <v>96</v>
      </c>
      <c r="B4" s="26" t="s">
        <v>0</v>
      </c>
      <c r="C4" s="27" t="s">
        <v>14</v>
      </c>
      <c r="D4" s="31" t="s">
        <v>1</v>
      </c>
      <c r="E4" s="26" t="s">
        <v>103</v>
      </c>
      <c r="F4" s="53" t="s">
        <v>107</v>
      </c>
    </row>
    <row r="5" spans="1:8" x14ac:dyDescent="0.3">
      <c r="A5" s="18" t="s">
        <v>2</v>
      </c>
      <c r="B5" s="19" t="s">
        <v>3</v>
      </c>
      <c r="C5" s="20" t="s">
        <v>19</v>
      </c>
      <c r="D5" s="20">
        <v>2.13</v>
      </c>
      <c r="E5" s="22">
        <f>'Situatia pozitiei financiare'!B15/'Situatia pozitiei financiare'!B24</f>
        <v>2.0029047962371451</v>
      </c>
      <c r="F5" s="54">
        <f>'Situatia pozitiei financiare'!D15/'Situatia pozitiei financiare'!D24</f>
        <v>2.0736365715121328</v>
      </c>
    </row>
    <row r="6" spans="1:8" ht="28.8" x14ac:dyDescent="0.3">
      <c r="A6" s="18" t="s">
        <v>4</v>
      </c>
      <c r="B6" s="19" t="s">
        <v>5</v>
      </c>
      <c r="C6" s="20" t="s">
        <v>17</v>
      </c>
      <c r="D6" s="20">
        <v>28.07</v>
      </c>
      <c r="E6" s="22">
        <f>('Situatia pozitiei financiare'!B28+'Situatia pozitiei financiare'!B20)/'Situatia pozitiei financiare'!B39*100</f>
        <v>35.971431243644162</v>
      </c>
      <c r="F6" s="54">
        <f>('Situatia pozitiei financiare'!D20+'Situatia pozitiei financiare'!D28)/'Situatia pozitiei financiare'!D39*100</f>
        <v>26.764789949743655</v>
      </c>
    </row>
    <row r="7" spans="1:8" ht="28.8" x14ac:dyDescent="0.3">
      <c r="A7" s="18" t="s">
        <v>6</v>
      </c>
      <c r="B7" s="19" t="s">
        <v>7</v>
      </c>
      <c r="C7" s="20" t="s">
        <v>15</v>
      </c>
      <c r="D7" s="20">
        <v>303</v>
      </c>
      <c r="E7" s="21">
        <v>352</v>
      </c>
      <c r="F7" s="11">
        <v>248</v>
      </c>
    </row>
    <row r="8" spans="1:8" ht="28.8" x14ac:dyDescent="0.3">
      <c r="A8" s="18" t="s">
        <v>8</v>
      </c>
      <c r="B8" s="19" t="s">
        <v>9</v>
      </c>
      <c r="C8" s="20" t="s">
        <v>16</v>
      </c>
      <c r="D8" s="20">
        <v>0.52</v>
      </c>
      <c r="E8" s="22">
        <f>'Situatia rezultatului global'!B5/'Situatia pozitiei financiare'!B10</f>
        <v>0.36842659235046332</v>
      </c>
      <c r="F8" s="55">
        <f>'Situatia rezultatului global'!C5/'Situatia pozitiei financiare'!D10</f>
        <v>0.32545244664849654</v>
      </c>
    </row>
    <row r="9" spans="1:8" x14ac:dyDescent="0.3">
      <c r="A9" s="18" t="s">
        <v>97</v>
      </c>
      <c r="B9" s="19" t="s">
        <v>10</v>
      </c>
      <c r="C9" s="20" t="s">
        <v>18</v>
      </c>
      <c r="D9" s="20">
        <v>3.3000000000000002E-2</v>
      </c>
      <c r="E9" s="23">
        <v>2.8518053289517155E-2</v>
      </c>
    </row>
    <row r="10" spans="1:8" ht="23.25" customHeight="1" x14ac:dyDescent="0.3">
      <c r="A10" s="18" t="s">
        <v>11</v>
      </c>
      <c r="B10" s="19" t="s">
        <v>12</v>
      </c>
      <c r="C10" s="20" t="s">
        <v>17</v>
      </c>
      <c r="D10" s="20">
        <v>12.94</v>
      </c>
      <c r="E10" s="22">
        <v>13.07</v>
      </c>
      <c r="F10" s="54">
        <f>'Situatia rezultatului global'!C17/'Situatia rezultatului global'!C5</f>
        <v>0.11976836598717766</v>
      </c>
    </row>
    <row r="11" spans="1:8" ht="28.8" x14ac:dyDescent="0.3">
      <c r="A11" s="18" t="s">
        <v>13</v>
      </c>
      <c r="B11" s="19" t="s">
        <v>99</v>
      </c>
      <c r="C11" s="24" t="s">
        <v>100</v>
      </c>
      <c r="D11" s="41">
        <v>671338040</v>
      </c>
      <c r="E11" s="25">
        <v>671338040</v>
      </c>
      <c r="F11" s="41">
        <f>Table4[[#This Row],[30.06.2020]]</f>
        <v>671338040</v>
      </c>
      <c r="G11" s="45"/>
      <c r="H11" s="45"/>
    </row>
    <row r="12" spans="1:8" x14ac:dyDescent="0.3">
      <c r="A12" s="17"/>
      <c r="B12" s="17"/>
      <c r="C12" s="28"/>
      <c r="D12" s="28"/>
      <c r="E12" s="17"/>
    </row>
    <row r="13" spans="1:8" x14ac:dyDescent="0.3">
      <c r="A13" s="17"/>
      <c r="B13" s="17"/>
      <c r="C13" s="28"/>
      <c r="D13" s="28"/>
      <c r="E13" s="1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Situatia fluxurilor de numerar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2021-08-03T06:39:03Z</dcterms:modified>
</cp:coreProperties>
</file>