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19320" windowHeight="11640" firstSheet="1" activeTab="4"/>
  </bookViews>
  <sheets>
    <sheet name="Index" sheetId="8" r:id="rId1"/>
    <sheet name="Situatia pozitiei financiare" sheetId="2" r:id="rId2"/>
    <sheet name="Situatia rezultatului global" sheetId="3" r:id="rId3"/>
    <sheet name="Fluxuri de trezorerie" sheetId="10" r:id="rId4"/>
    <sheet name="Indicatori operationali" sheetId="1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0"/>
  <c r="A2" i="8" l="1"/>
  <c r="A3" l="1"/>
  <c r="A4"/>
  <c r="A5"/>
</calcChain>
</file>

<file path=xl/sharedStrings.xml><?xml version="1.0" encoding="utf-8"?>
<sst xmlns="http://schemas.openxmlformats.org/spreadsheetml/2006/main" count="132" uniqueCount="113">
  <si>
    <t>%</t>
  </si>
  <si>
    <t>ACTIVE</t>
  </si>
  <si>
    <t>ACTIVE IMOBILIZATE</t>
  </si>
  <si>
    <t>Imobilizari corporale</t>
  </si>
  <si>
    <t>Imobilizari necorporale</t>
  </si>
  <si>
    <t>TOTAL ACTIVE IMOBILIZATE</t>
  </si>
  <si>
    <t>ACTIVE CIRCULANTE</t>
  </si>
  <si>
    <t>Stocuri</t>
  </si>
  <si>
    <t>Profit</t>
  </si>
  <si>
    <t>31.12.2018</t>
  </si>
  <si>
    <t>Situatia pozitiei financiare</t>
  </si>
  <si>
    <t>Indicatori</t>
  </si>
  <si>
    <t>Index- Antibiotice SA - cifre istorice IFRS</t>
  </si>
  <si>
    <t>(sumele sunt exprimate in lei)</t>
  </si>
  <si>
    <t>30.09.2018</t>
  </si>
  <si>
    <t>30.09.2019</t>
  </si>
  <si>
    <t>Trade and similar receivables</t>
  </si>
  <si>
    <t>Cash and cash equivalents</t>
  </si>
  <si>
    <t>TOTAL CURRENT ASSETS</t>
  </si>
  <si>
    <t>TOTAL ASSETS</t>
  </si>
  <si>
    <t>LIABILITIES</t>
  </si>
  <si>
    <t>CURRENT LIABILITIES</t>
  </si>
  <si>
    <t>Commercial and similar liabilities</t>
  </si>
  <si>
    <t>Amounts owed to credit institutions</t>
  </si>
  <si>
    <t>Liabilities from taxes and current fees</t>
  </si>
  <si>
    <t>Subsidies for investments</t>
  </si>
  <si>
    <t>TOTAL CURRENT LIABILITIES</t>
  </si>
  <si>
    <t>LONG-TERM LIABILITIES</t>
  </si>
  <si>
    <t>Deferred tax</t>
  </si>
  <si>
    <t>TOTAL LONG-TERM LIABILITIES</t>
  </si>
  <si>
    <t>TOTAL LIABILITIES</t>
  </si>
  <si>
    <t>Share capital and reserves</t>
  </si>
  <si>
    <t>Share capital</t>
  </si>
  <si>
    <t>Revaluation reserves</t>
  </si>
  <si>
    <t>Legal reserves</t>
  </si>
  <si>
    <t>Other reserves</t>
  </si>
  <si>
    <t>Reported results</t>
  </si>
  <si>
    <t>Distribution of profit</t>
  </si>
  <si>
    <t>Current result</t>
  </si>
  <si>
    <t>TOTAL EQUITY</t>
  </si>
  <si>
    <t>TOTAL EQUITY AND LIABILITIES</t>
  </si>
  <si>
    <t>Situation of the overall result</t>
  </si>
  <si>
    <t>(the amounts are expressed in LEI)</t>
  </si>
  <si>
    <t>Indicators</t>
  </si>
  <si>
    <t>Sales income</t>
  </si>
  <si>
    <t>Other operating income</t>
  </si>
  <si>
    <t>Income related to the costs of product stocks</t>
  </si>
  <si>
    <t>Income from the activity achieved by the entity and capitalized</t>
  </si>
  <si>
    <t>Expenditure on raw materials and consumables</t>
  </si>
  <si>
    <t>Staff expenditure</t>
  </si>
  <si>
    <t>Depreciation and amortization expenses</t>
  </si>
  <si>
    <t>Other operating expenses</t>
  </si>
  <si>
    <t>Net financial income</t>
  </si>
  <si>
    <t>Profit before tax</t>
  </si>
  <si>
    <t>Expenses with tax on profit and other taxes</t>
  </si>
  <si>
    <t>Treasury flows</t>
  </si>
  <si>
    <t>I. CASH FLOWS FROM OPERATING ACTIVITIES</t>
  </si>
  <si>
    <t xml:space="preserve">     Cash receipts from the sale of goods and the provision of services</t>
  </si>
  <si>
    <t xml:space="preserve">     Cash receipts from royalties, fees, commissions and other income</t>
  </si>
  <si>
    <t xml:space="preserve">     Cash payments to suppliers of goods and services</t>
  </si>
  <si>
    <t xml:space="preserve">     Payments in cash to and on behalf of the employees, payments made by the employer in connection with the staff</t>
  </si>
  <si>
    <t xml:space="preserve">     Value added tax paid</t>
  </si>
  <si>
    <t>Contributions to the Ministry of Health and the Ministry of the Environment</t>
  </si>
  <si>
    <t xml:space="preserve">     Other fees, taxes and assimilated payment paid</t>
  </si>
  <si>
    <t xml:space="preserve">     Cash generated by the operation</t>
  </si>
  <si>
    <t xml:space="preserve">     Interest collected</t>
  </si>
  <si>
    <t xml:space="preserve">     Interest paid </t>
  </si>
  <si>
    <t xml:space="preserve">     Dividend tax paid</t>
  </si>
  <si>
    <t xml:space="preserve">     Tax on profit paid</t>
  </si>
  <si>
    <t xml:space="preserve">    The effects of the exchange rate variation related to cash and cash equivalents</t>
  </si>
  <si>
    <t xml:space="preserve">     Net cash flows from operating activities</t>
  </si>
  <si>
    <t>II. CASH FLOWS FROM INVESTMENT ACTIVITIES</t>
  </si>
  <si>
    <t xml:space="preserve">     Cash receipts from the sale of land and buildings, installations and equipment, intangible assets and other long-term assets</t>
  </si>
  <si>
    <t xml:space="preserve">     Cash payments for the purchase of land and fixed assets, intangible assets and other long-term assets</t>
  </si>
  <si>
    <t xml:space="preserve">     Net cash flows from investment activities</t>
  </si>
  <si>
    <t>III. CASH FLOWS FROM FINANCING ACTIVITIES</t>
  </si>
  <si>
    <t xml:space="preserve">     Receipts from long-term loans/reimbursements</t>
  </si>
  <si>
    <t xml:space="preserve">     Dividends paid</t>
  </si>
  <si>
    <t xml:space="preserve">     Net cash flows from financing activities</t>
  </si>
  <si>
    <t xml:space="preserve">     Gains/losses from exchange rate differences</t>
  </si>
  <si>
    <t xml:space="preserve">      Net increase/(decrease) in cash  </t>
  </si>
  <si>
    <t xml:space="preserve">    Cash and cash equivalents at the beginning of the period</t>
  </si>
  <si>
    <t xml:space="preserve">    Cash and cash equivalents at the end of the period</t>
  </si>
  <si>
    <t xml:space="preserve">    Cash and cash equivalents at the end of the period include:</t>
  </si>
  <si>
    <t xml:space="preserve">      Accounts in banks and cash</t>
  </si>
  <si>
    <t xml:space="preserve">     Credit lines</t>
  </si>
  <si>
    <t>Operational indicators</t>
  </si>
  <si>
    <t>Current liquidity</t>
  </si>
  <si>
    <t>Degree of indebtedness</t>
  </si>
  <si>
    <t>Days' sales outstanding ratio</t>
  </si>
  <si>
    <t>Fixed assets turnover speed</t>
  </si>
  <si>
    <t>Return on equity (ROE)</t>
  </si>
  <si>
    <t>Return on assets (ROA)</t>
  </si>
  <si>
    <t>Earnings per share (EPS)</t>
  </si>
  <si>
    <t xml:space="preserve">Net profit rate </t>
  </si>
  <si>
    <t>Number of shares</t>
  </si>
  <si>
    <t>Calculation method</t>
  </si>
  <si>
    <t>Unit of measure</t>
  </si>
  <si>
    <t>Current assets/Current liabilities</t>
  </si>
  <si>
    <t>Borrowed capital/Equity * 100</t>
  </si>
  <si>
    <t>Average customer balance/Sales revenue * Time</t>
  </si>
  <si>
    <t>Sales revenue/Fixed assets</t>
  </si>
  <si>
    <t>Net profit/Equity</t>
  </si>
  <si>
    <t>Net profit /Total assets</t>
  </si>
  <si>
    <t>Net profit/shares</t>
  </si>
  <si>
    <t>Net profit/Sales revenue</t>
  </si>
  <si>
    <t>Subscribed and paid capital/Number of shares</t>
  </si>
  <si>
    <t>number of times</t>
  </si>
  <si>
    <t>days</t>
  </si>
  <si>
    <t>number of rotations</t>
  </si>
  <si>
    <t>LEI/share</t>
  </si>
  <si>
    <t>shares</t>
  </si>
  <si>
    <t>Profit from exploitation</t>
  </si>
</sst>
</file>

<file path=xl/styles.xml><?xml version="1.0" encoding="utf-8"?>
<styleSheet xmlns="http://schemas.openxmlformats.org/spreadsheetml/2006/main">
  <numFmts count="3">
    <numFmt numFmtId="164" formatCode="_(* #,##0_);_(* \(#,##0\);_(* &quot;-&quot;_);_(@_)"/>
    <numFmt numFmtId="165" formatCode="0.000"/>
    <numFmt numFmtId="166" formatCode="_-* #,##0.00\ _l_e_i_-;\-* #,##0.00\ _l_e_i_-;_-* &quot;-&quot;??\ _l_e_i_-;_-@_-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rebuchet MS"/>
      <family val="2"/>
    </font>
    <font>
      <b/>
      <sz val="10"/>
      <color theme="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4"/>
    <xf numFmtId="0" fontId="0" fillId="3" borderId="0" xfId="0" applyFill="1"/>
    <xf numFmtId="0" fontId="12" fillId="2" borderId="0" xfId="0" applyFont="1" applyFill="1"/>
    <xf numFmtId="0" fontId="10" fillId="3" borderId="1" xfId="4" applyFill="1" applyBorder="1"/>
    <xf numFmtId="0" fontId="9" fillId="0" borderId="0" xfId="1" applyFont="1" applyAlignment="1">
      <alignment horizontal="left"/>
    </xf>
    <xf numFmtId="0" fontId="3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vertical="top" wrapText="1"/>
    </xf>
    <xf numFmtId="0" fontId="7" fillId="0" borderId="0" xfId="0" applyFont="1" applyBorder="1" applyAlignment="1">
      <alignment horizontal="justify" vertical="top" wrapText="1"/>
    </xf>
    <xf numFmtId="37" fontId="7" fillId="0" borderId="0" xfId="0" applyNumberFormat="1" applyFont="1" applyBorder="1" applyAlignment="1">
      <alignment horizontal="right" vertical="top" wrapText="1"/>
    </xf>
    <xf numFmtId="164" fontId="7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justify" vertical="top" wrapText="1"/>
    </xf>
    <xf numFmtId="37" fontId="7" fillId="0" borderId="0" xfId="0" applyNumberFormat="1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37" fontId="7" fillId="0" borderId="2" xfId="0" applyNumberFormat="1" applyFont="1" applyBorder="1" applyAlignment="1">
      <alignment horizontal="right" vertical="top" wrapText="1"/>
    </xf>
    <xf numFmtId="37" fontId="7" fillId="0" borderId="2" xfId="0" quotePrefix="1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horizontal="justify" vertical="top" wrapText="1"/>
    </xf>
    <xf numFmtId="37" fontId="7" fillId="0" borderId="3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4" fontId="14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4" fillId="0" borderId="0" xfId="0" applyFont="1" applyBorder="1" applyAlignment="1">
      <alignment vertical="center"/>
    </xf>
    <xf numFmtId="15" fontId="2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/>
    <xf numFmtId="3" fontId="3" fillId="0" borderId="0" xfId="0" applyNumberFormat="1" applyFont="1" applyBorder="1"/>
    <xf numFmtId="3" fontId="3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/>
    </xf>
    <xf numFmtId="0" fontId="14" fillId="0" borderId="0" xfId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right" vertical="top" wrapText="1"/>
    </xf>
    <xf numFmtId="2" fontId="0" fillId="0" borderId="0" xfId="0" applyNumberFormat="1" applyBorder="1" applyAlignment="1">
      <alignment horizontal="right" vertical="top" wrapText="1"/>
    </xf>
    <xf numFmtId="165" fontId="0" fillId="0" borderId="0" xfId="0" applyNumberFormat="1" applyBorder="1" applyAlignment="1">
      <alignment horizontal="right" vertical="top" wrapText="1"/>
    </xf>
    <xf numFmtId="0" fontId="0" fillId="0" borderId="0" xfId="0" applyBorder="1" applyAlignment="1">
      <alignment horizontal="center" vertical="top"/>
    </xf>
    <xf numFmtId="3" fontId="0" fillId="0" borderId="0" xfId="0" applyNumberForma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2" fontId="0" fillId="0" borderId="0" xfId="0" applyNumberFormat="1"/>
    <xf numFmtId="3" fontId="3" fillId="0" borderId="0" xfId="0" applyNumberFormat="1" applyFont="1"/>
    <xf numFmtId="165" fontId="0" fillId="0" borderId="0" xfId="0" applyNumberFormat="1"/>
  </cellXfs>
  <cellStyles count="5">
    <cellStyle name="Comma 2" xfId="2"/>
    <cellStyle name="Hyperlink" xfId="4" builtinId="8"/>
    <cellStyle name="Normal" xfId="0" builtinId="0"/>
    <cellStyle name="Normal 2" xfId="1"/>
    <cellStyle name="Percent 2" xfId="3"/>
  </cellStyles>
  <dxfs count="32">
    <dxf>
      <numFmt numFmtId="2" formatCode="0.00"/>
      <alignment horizontal="right" vertical="top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numFmt numFmtId="2" formatCode="0.00"/>
      <alignment horizontal="right" vertical="top" textRotation="0" wrapText="1" indent="0" relativeIndent="255" justifyLastLine="0" shrinkToFit="0" readingOrder="0"/>
    </dxf>
    <dxf>
      <numFmt numFmtId="2" formatCode="0.00"/>
      <alignment horizontal="right" vertical="top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numFmt numFmtId="2" formatCode="0.00"/>
      <alignment horizontal="right" vertical="top" textRotation="0" wrapText="1" indent="0" relativeIndent="255" justifyLastLine="0" shrinkToFit="0" readingOrder="0"/>
    </dxf>
    <dxf>
      <numFmt numFmtId="2" formatCode="0.00"/>
      <alignment horizontal="right" vertical="top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numFmt numFmtId="2" formatCode="0.00"/>
      <alignment horizontal="right" vertical="top" textRotation="0" wrapText="1" indent="0" relativeIndent="255" justifyLastLine="0" shrinkToFit="0" readingOrder="0"/>
    </dxf>
    <dxf>
      <alignment horizontal="center" vertical="top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alignment horizontal="center" vertical="top" textRotation="0" wrapText="1" indent="0" relativeIndent="255" justifyLastLine="0" shrinkToFit="0" readingOrder="0"/>
    </dxf>
    <dxf>
      <alignment horizontal="left" vertical="top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alignment horizontal="left" vertical="top" textRotation="0" wrapText="1" indent="0" relativeIndent="255" justifyLastLine="0" shrinkToFit="0" readingOrder="0"/>
    </dxf>
    <dxf>
      <alignment horizontal="general" vertical="top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alignment horizontal="general" vertical="top" textRotation="0" wrapText="1" indent="0" relativeIndent="255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7" formatCode="#,##0_);\(#,##0\)"/>
      <alignment horizontal="right" vertical="top" textRotation="0" wrapText="1" indent="0" relativeIndent="255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7" formatCode="#,##0_);\(#,##0\)"/>
      <alignment horizontal="right" vertical="top" textRotation="0" wrapText="1" indent="0" relativeIndent="255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7" formatCode="#,##0_);\(#,##0\)"/>
      <alignment horizontal="right" vertical="top" textRotation="0" wrapText="1" indent="0" relativeIndent="255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relativeIndent="255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alignment horizontal="center" textRotation="0" indent="0" relativeIndent="255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relativeIndent="255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able2" displayName="Table2" ref="A5:D39" totalsRowShown="0">
  <autoFilter ref="A5:D39"/>
  <tableColumns count="4">
    <tableColumn id="1" name="Indicatori" dataDxfId="31"/>
    <tableColumn id="2" name="30.09.2018" dataDxfId="30"/>
    <tableColumn id="3" name="31.12.2018" dataDxfId="29"/>
    <tableColumn id="4" name="30.09.2019" dataDxfId="28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4:D17" totalsRowShown="0" headerRowDxfId="27" headerRowBorderDxfId="26" tableBorderDxfId="25" totalsRowBorderDxfId="24">
  <autoFilter ref="A4:D17"/>
  <tableColumns count="4">
    <tableColumn id="1" name="Indicators"/>
    <tableColumn id="2" name="30.09.2018" dataDxfId="23"/>
    <tableColumn id="4" name="31.12.2018" dataDxfId="22"/>
    <tableColumn id="3" name="30.09.2019" dataDxfId="21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1" name="Table42" displayName="Table42" ref="A4:D35" totalsRowShown="0" headerRowDxfId="20">
  <autoFilter ref="A4:D35"/>
  <tableColumns count="4">
    <tableColumn id="1" name="Indicators" dataDxfId="19"/>
    <tableColumn id="2" name="30.09.2018" dataDxfId="18"/>
    <tableColumn id="4" name="31.12.2018" dataDxfId="17"/>
    <tableColumn id="3" name="30.09.2019" dataDxfId="16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4:F13" totalsRowShown="0" headerRowDxfId="15" headerRowBorderDxfId="14" tableBorderDxfId="13" totalsRowBorderDxfId="12">
  <autoFilter ref="A4:F13"/>
  <tableColumns count="6">
    <tableColumn id="1" name="Indicators" dataDxfId="11" totalsRowDxfId="10"/>
    <tableColumn id="2" name="Calculation method" dataDxfId="9" totalsRowDxfId="8"/>
    <tableColumn id="3" name="Unit of measure" dataDxfId="7" totalsRowDxfId="6"/>
    <tableColumn id="4" name="30.09.2018" dataDxfId="5" totalsRowDxfId="4"/>
    <tableColumn id="6" name="31.12.2018" dataDxfId="3" totalsRowDxfId="2"/>
    <tableColumn id="5" name="30.09.2019" dataDxfId="1" totalsRow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A9" sqref="A9"/>
    </sheetView>
  </sheetViews>
  <sheetFormatPr defaultRowHeight="15"/>
  <cols>
    <col min="1" max="1" width="23.42578125" bestFit="1" customWidth="1"/>
  </cols>
  <sheetData>
    <row r="1" spans="1:3" s="4" customFormat="1">
      <c r="A1" s="5" t="s">
        <v>12</v>
      </c>
      <c r="B1" s="5"/>
      <c r="C1" s="5"/>
    </row>
    <row r="2" spans="1:3">
      <c r="A2" s="6" t="str">
        <f>HYPERLINK("[excel.xlsx]'Situatia pozitiei financiare'!A1","Situatia pozitiei financiare")</f>
        <v>Situatia pozitiei financiare</v>
      </c>
    </row>
    <row r="3" spans="1:3">
      <c r="A3" s="3" t="str">
        <f>HYPERLINK("[excel.xlsx]'Situatia rezultatului global'!A1","Situatia rezultatului global")</f>
        <v>Situatia rezultatului global</v>
      </c>
    </row>
    <row r="4" spans="1:3">
      <c r="A4" s="3" t="str">
        <f>HYPERLINK("[excel.xlsx]'Fluxuri de trezorerie'!A1","Fluxuri de trezorerie")</f>
        <v>Fluxuri de trezorerie</v>
      </c>
    </row>
    <row r="5" spans="1:3">
      <c r="A5" s="3" t="str">
        <f>HYPERLINK("[excel.xlsx]'Indicatori operationali'!A1","Indicatori operationali")</f>
        <v>Indicatori operationali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1"/>
  <sheetViews>
    <sheetView topLeftCell="A4" workbookViewId="0">
      <selection activeCell="F17" sqref="F17"/>
    </sheetView>
  </sheetViews>
  <sheetFormatPr defaultRowHeight="15.75"/>
  <cols>
    <col min="1" max="1" width="36.85546875" style="8" bestFit="1" customWidth="1"/>
    <col min="2" max="2" width="15.42578125" style="8" customWidth="1"/>
    <col min="3" max="3" width="13.42578125" style="8" bestFit="1" customWidth="1"/>
    <col min="4" max="4" width="12.7109375" style="8" bestFit="1" customWidth="1"/>
  </cols>
  <sheetData>
    <row r="1" spans="1:4" ht="18">
      <c r="A1" s="9" t="s">
        <v>10</v>
      </c>
    </row>
    <row r="2" spans="1:4" ht="18">
      <c r="A2" s="10" t="s">
        <v>13</v>
      </c>
      <c r="B2" s="2"/>
    </row>
    <row r="4" spans="1:4">
      <c r="B4" s="2"/>
    </row>
    <row r="5" spans="1:4">
      <c r="A5" s="24" t="s">
        <v>11</v>
      </c>
      <c r="B5" s="25" t="s">
        <v>14</v>
      </c>
      <c r="C5" s="26" t="s">
        <v>9</v>
      </c>
      <c r="D5" s="26" t="s">
        <v>15</v>
      </c>
    </row>
    <row r="6" spans="1:4">
      <c r="A6" s="27" t="s">
        <v>1</v>
      </c>
      <c r="B6" s="27"/>
      <c r="C6" s="28"/>
      <c r="D6" s="28"/>
    </row>
    <row r="7" spans="1:4">
      <c r="A7" s="29" t="s">
        <v>2</v>
      </c>
      <c r="B7" s="28"/>
      <c r="C7" s="30"/>
      <c r="D7" s="30"/>
    </row>
    <row r="8" spans="1:4" ht="15">
      <c r="A8" s="31" t="s">
        <v>3</v>
      </c>
      <c r="B8" s="33">
        <v>239409398</v>
      </c>
      <c r="C8" s="33">
        <v>310640665</v>
      </c>
      <c r="D8" s="33">
        <v>341528406</v>
      </c>
    </row>
    <row r="9" spans="1:4" ht="15">
      <c r="A9" s="31" t="s">
        <v>4</v>
      </c>
      <c r="B9" s="34">
        <v>14067249</v>
      </c>
      <c r="C9" s="33">
        <v>15028716</v>
      </c>
      <c r="D9" s="33">
        <v>16176054</v>
      </c>
    </row>
    <row r="10" spans="1:4" ht="15">
      <c r="A10" s="29" t="s">
        <v>5</v>
      </c>
      <c r="B10" s="35">
        <v>253476647</v>
      </c>
      <c r="C10" s="35">
        <v>325669381</v>
      </c>
      <c r="D10" s="35">
        <v>357704460</v>
      </c>
    </row>
    <row r="11" spans="1:4" ht="15">
      <c r="A11" s="29" t="s">
        <v>6</v>
      </c>
      <c r="B11" s="32"/>
      <c r="C11" s="33"/>
      <c r="D11" s="33"/>
    </row>
    <row r="12" spans="1:4" ht="15">
      <c r="A12" s="31" t="s">
        <v>7</v>
      </c>
      <c r="B12" s="34">
        <v>88248307</v>
      </c>
      <c r="C12" s="33">
        <v>64964662</v>
      </c>
      <c r="D12" s="33">
        <v>99569442</v>
      </c>
    </row>
    <row r="13" spans="1:4" ht="15">
      <c r="A13" s="31" t="s">
        <v>16</v>
      </c>
      <c r="B13" s="34">
        <v>310881514</v>
      </c>
      <c r="C13" s="33">
        <v>313094458</v>
      </c>
      <c r="D13" s="33">
        <v>284484616</v>
      </c>
    </row>
    <row r="14" spans="1:4" ht="15">
      <c r="A14" s="31" t="s">
        <v>17</v>
      </c>
      <c r="B14" s="34">
        <v>1883061</v>
      </c>
      <c r="C14" s="33">
        <v>2376682</v>
      </c>
      <c r="D14" s="33">
        <v>4415589</v>
      </c>
    </row>
    <row r="15" spans="1:4" ht="15">
      <c r="A15" s="29" t="s">
        <v>18</v>
      </c>
      <c r="B15" s="34">
        <v>401012882</v>
      </c>
      <c r="C15" s="35">
        <v>380435802</v>
      </c>
      <c r="D15" s="35">
        <v>388469647</v>
      </c>
    </row>
    <row r="16" spans="1:4">
      <c r="A16" s="29" t="s">
        <v>19</v>
      </c>
      <c r="B16" s="32">
        <v>654489529</v>
      </c>
      <c r="C16" s="36">
        <v>706105183</v>
      </c>
      <c r="D16" s="36">
        <v>746174107</v>
      </c>
    </row>
    <row r="17" spans="1:4" ht="15">
      <c r="A17" s="29" t="s">
        <v>20</v>
      </c>
      <c r="B17" s="32"/>
      <c r="C17" s="33"/>
      <c r="D17" s="33"/>
    </row>
    <row r="18" spans="1:4" ht="15">
      <c r="A18" s="29" t="s">
        <v>21</v>
      </c>
      <c r="B18" s="32"/>
      <c r="C18" s="33"/>
      <c r="D18" s="33"/>
    </row>
    <row r="19" spans="1:4">
      <c r="A19" s="31" t="s">
        <v>22</v>
      </c>
      <c r="B19" s="34">
        <v>74632943</v>
      </c>
      <c r="C19" s="37">
        <v>67171084</v>
      </c>
      <c r="D19" s="37">
        <v>73118221</v>
      </c>
    </row>
    <row r="20" spans="1:4" ht="15">
      <c r="A20" s="31" t="s">
        <v>23</v>
      </c>
      <c r="B20" s="34">
        <v>116236133</v>
      </c>
      <c r="C20" s="33">
        <v>100729229</v>
      </c>
      <c r="D20" s="33">
        <v>102116929</v>
      </c>
    </row>
    <row r="21" spans="1:4" ht="15">
      <c r="A21" s="31" t="s">
        <v>24</v>
      </c>
      <c r="B21" s="34">
        <v>7595648</v>
      </c>
      <c r="C21" s="33">
        <v>10421393</v>
      </c>
      <c r="D21" s="33">
        <v>9141315</v>
      </c>
    </row>
    <row r="22" spans="1:4" ht="15">
      <c r="A22" s="31" t="s">
        <v>25</v>
      </c>
      <c r="B22" s="33">
        <v>472875</v>
      </c>
      <c r="C22" s="33">
        <v>637008</v>
      </c>
      <c r="D22" s="33">
        <v>0</v>
      </c>
    </row>
    <row r="23" spans="1:4" ht="15">
      <c r="A23" s="29" t="s">
        <v>26</v>
      </c>
      <c r="B23" s="32">
        <v>198937598</v>
      </c>
      <c r="C23" s="35">
        <v>178958714</v>
      </c>
      <c r="D23" s="35">
        <v>184376465</v>
      </c>
    </row>
    <row r="24" spans="1:4">
      <c r="A24" s="29" t="s">
        <v>27</v>
      </c>
      <c r="B24" s="37"/>
      <c r="C24" s="33"/>
      <c r="D24" s="33"/>
    </row>
    <row r="25" spans="1:4" ht="15">
      <c r="A25" s="31" t="s">
        <v>25</v>
      </c>
      <c r="B25" s="34">
        <v>2751360</v>
      </c>
      <c r="C25" s="33">
        <v>2489791</v>
      </c>
      <c r="D25" s="33">
        <v>3155741</v>
      </c>
    </row>
    <row r="26" spans="1:4" ht="15">
      <c r="A26" s="31" t="s">
        <v>28</v>
      </c>
      <c r="B26" s="34">
        <v>17862975</v>
      </c>
      <c r="C26" s="33">
        <v>25266930</v>
      </c>
      <c r="D26" s="33">
        <v>25478847</v>
      </c>
    </row>
    <row r="27" spans="1:4" ht="15">
      <c r="A27" s="31" t="s">
        <v>23</v>
      </c>
      <c r="B27" s="34">
        <v>14984555</v>
      </c>
      <c r="C27" s="33">
        <v>26662433</v>
      </c>
      <c r="D27" s="33">
        <v>45582257</v>
      </c>
    </row>
    <row r="28" spans="1:4" ht="15">
      <c r="A28" s="29" t="s">
        <v>29</v>
      </c>
      <c r="B28" s="32">
        <v>35598890</v>
      </c>
      <c r="C28" s="35">
        <v>54419154</v>
      </c>
      <c r="D28" s="35">
        <v>71516845</v>
      </c>
    </row>
    <row r="29" spans="1:4">
      <c r="A29" s="29" t="s">
        <v>30</v>
      </c>
      <c r="B29" s="32">
        <v>234536488</v>
      </c>
      <c r="C29" s="36">
        <v>233377868</v>
      </c>
      <c r="D29" s="36">
        <v>258593310</v>
      </c>
    </row>
    <row r="30" spans="1:4" ht="15">
      <c r="A30" s="29" t="s">
        <v>31</v>
      </c>
      <c r="B30" s="32"/>
      <c r="C30" s="38"/>
      <c r="D30" s="39"/>
    </row>
    <row r="31" spans="1:4" ht="15">
      <c r="A31" s="29" t="s">
        <v>32</v>
      </c>
      <c r="B31" s="32">
        <v>264835156</v>
      </c>
      <c r="C31" s="35">
        <v>264835156</v>
      </c>
      <c r="D31" s="35">
        <v>264835156</v>
      </c>
    </row>
    <row r="32" spans="1:4" ht="15">
      <c r="A32" s="31" t="s">
        <v>33</v>
      </c>
      <c r="B32" s="34">
        <v>13246482</v>
      </c>
      <c r="C32" s="33">
        <v>53459597</v>
      </c>
      <c r="D32" s="33">
        <v>51457132</v>
      </c>
    </row>
    <row r="33" spans="1:4" ht="15">
      <c r="A33" s="31" t="s">
        <v>34</v>
      </c>
      <c r="B33" s="34">
        <v>13426761</v>
      </c>
      <c r="C33" s="33">
        <v>13426761</v>
      </c>
      <c r="D33" s="33">
        <v>13426761</v>
      </c>
    </row>
    <row r="34" spans="1:4" ht="15">
      <c r="A34" s="31" t="s">
        <v>35</v>
      </c>
      <c r="B34" s="34">
        <v>166884712</v>
      </c>
      <c r="C34" s="33">
        <v>190422002</v>
      </c>
      <c r="D34" s="33">
        <v>193386084</v>
      </c>
    </row>
    <row r="35" spans="1:4" ht="15">
      <c r="A35" s="31" t="s">
        <v>36</v>
      </c>
      <c r="B35" s="34">
        <v>-59613614</v>
      </c>
      <c r="C35" s="33">
        <v>-60182699</v>
      </c>
      <c r="D35" s="33">
        <v>-57085497</v>
      </c>
    </row>
    <row r="36" spans="1:4" ht="15">
      <c r="A36" s="31" t="s">
        <v>37</v>
      </c>
      <c r="B36" s="34">
        <v>0</v>
      </c>
      <c r="C36" s="33">
        <v>-23537290</v>
      </c>
      <c r="D36" s="33">
        <v>0</v>
      </c>
    </row>
    <row r="37" spans="1:4" ht="15">
      <c r="A37" s="31" t="s">
        <v>38</v>
      </c>
      <c r="B37" s="34">
        <v>21173543</v>
      </c>
      <c r="C37" s="33">
        <v>34303788</v>
      </c>
      <c r="D37" s="33">
        <v>21561160</v>
      </c>
    </row>
    <row r="38" spans="1:4" ht="15">
      <c r="A38" s="29" t="s">
        <v>39</v>
      </c>
      <c r="B38" s="32">
        <v>419953040</v>
      </c>
      <c r="C38" s="35">
        <v>472727315</v>
      </c>
      <c r="D38" s="35">
        <v>487580797</v>
      </c>
    </row>
    <row r="39" spans="1:4" ht="15">
      <c r="A39" s="29" t="s">
        <v>40</v>
      </c>
      <c r="B39" s="32">
        <v>654489529</v>
      </c>
      <c r="C39" s="35">
        <v>706105183</v>
      </c>
      <c r="D39" s="35">
        <v>746174107</v>
      </c>
    </row>
    <row r="41" spans="1:4">
      <c r="B41" s="56"/>
      <c r="C41" s="56"/>
      <c r="D41" s="56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D18"/>
  <sheetViews>
    <sheetView zoomScale="150" zoomScaleNormal="150" workbookViewId="0">
      <selection activeCell="A21" sqref="A21"/>
    </sheetView>
  </sheetViews>
  <sheetFormatPr defaultRowHeight="15"/>
  <cols>
    <col min="1" max="1" width="53.28515625" bestFit="1" customWidth="1"/>
    <col min="2" max="2" width="12.5703125" bestFit="1" customWidth="1"/>
    <col min="3" max="3" width="12.5703125" customWidth="1"/>
    <col min="4" max="4" width="12.5703125" bestFit="1" customWidth="1"/>
  </cols>
  <sheetData>
    <row r="1" spans="1:4">
      <c r="A1" t="s">
        <v>41</v>
      </c>
    </row>
    <row r="2" spans="1:4" ht="15.75">
      <c r="A2" s="7" t="s">
        <v>42</v>
      </c>
    </row>
    <row r="3" spans="1:4" ht="15.75">
      <c r="A3" s="2"/>
    </row>
    <row r="4" spans="1:4" ht="15.75">
      <c r="A4" s="40" t="s">
        <v>43</v>
      </c>
      <c r="B4" s="41" t="s">
        <v>14</v>
      </c>
      <c r="C4" s="41" t="s">
        <v>9</v>
      </c>
      <c r="D4" s="41" t="s">
        <v>15</v>
      </c>
    </row>
    <row r="5" spans="1:4">
      <c r="A5" s="42" t="s">
        <v>44</v>
      </c>
      <c r="B5" s="43">
        <v>241251421</v>
      </c>
      <c r="C5" s="43">
        <v>364576466</v>
      </c>
      <c r="D5" s="43">
        <v>242409623</v>
      </c>
    </row>
    <row r="6" spans="1:4">
      <c r="A6" s="42" t="s">
        <v>45</v>
      </c>
      <c r="B6" s="43">
        <v>24491926</v>
      </c>
      <c r="C6" s="43">
        <v>45405000</v>
      </c>
      <c r="D6" s="43">
        <v>31210309</v>
      </c>
    </row>
    <row r="7" spans="1:4">
      <c r="A7" s="42" t="s">
        <v>46</v>
      </c>
      <c r="B7" s="43">
        <v>4449274</v>
      </c>
      <c r="C7" s="43">
        <v>-1259715</v>
      </c>
      <c r="D7" s="43">
        <v>22948136</v>
      </c>
    </row>
    <row r="8" spans="1:4">
      <c r="A8" s="42" t="s">
        <v>47</v>
      </c>
      <c r="B8" s="43">
        <v>2381088</v>
      </c>
      <c r="C8" s="43">
        <v>3489144</v>
      </c>
      <c r="D8" s="43">
        <v>3464736</v>
      </c>
    </row>
    <row r="9" spans="1:4">
      <c r="A9" s="42" t="s">
        <v>48</v>
      </c>
      <c r="B9" s="43">
        <v>94208926</v>
      </c>
      <c r="C9" s="43">
        <v>138844375</v>
      </c>
      <c r="D9" s="43">
        <v>105565481</v>
      </c>
    </row>
    <row r="10" spans="1:4">
      <c r="A10" s="42" t="s">
        <v>49</v>
      </c>
      <c r="B10" s="43">
        <v>64763769</v>
      </c>
      <c r="C10" s="43">
        <v>90864735</v>
      </c>
      <c r="D10" s="43">
        <v>70937450</v>
      </c>
    </row>
    <row r="11" spans="1:4">
      <c r="A11" s="42" t="s">
        <v>50</v>
      </c>
      <c r="B11" s="43">
        <v>14863487</v>
      </c>
      <c r="C11" s="43">
        <v>20237870</v>
      </c>
      <c r="D11" s="43">
        <v>15809493</v>
      </c>
    </row>
    <row r="12" spans="1:4">
      <c r="A12" s="42" t="s">
        <v>51</v>
      </c>
      <c r="B12" s="43">
        <v>73955331</v>
      </c>
      <c r="C12" s="43">
        <v>122951124</v>
      </c>
      <c r="D12" s="43">
        <v>80136736</v>
      </c>
    </row>
    <row r="13" spans="1:4">
      <c r="A13" s="42" t="s">
        <v>112</v>
      </c>
      <c r="B13" s="43">
        <v>24782196</v>
      </c>
      <c r="C13" s="43">
        <v>39312791</v>
      </c>
      <c r="D13" s="43">
        <v>27583645</v>
      </c>
    </row>
    <row r="14" spans="1:4">
      <c r="A14" s="42" t="s">
        <v>52</v>
      </c>
      <c r="B14" s="43">
        <v>-2907952</v>
      </c>
      <c r="C14" s="43">
        <v>-4224180</v>
      </c>
      <c r="D14" s="43">
        <v>-3437240</v>
      </c>
    </row>
    <row r="15" spans="1:4">
      <c r="A15" s="42" t="s">
        <v>53</v>
      </c>
      <c r="B15" s="43">
        <v>21874244</v>
      </c>
      <c r="C15" s="43">
        <v>35088611</v>
      </c>
      <c r="D15" s="43">
        <v>24146404</v>
      </c>
    </row>
    <row r="16" spans="1:4">
      <c r="A16" s="42" t="s">
        <v>54</v>
      </c>
      <c r="B16" s="43">
        <v>700700</v>
      </c>
      <c r="C16" s="43">
        <v>784823</v>
      </c>
      <c r="D16" s="43">
        <v>2585244</v>
      </c>
    </row>
    <row r="17" spans="1:4">
      <c r="A17" s="42" t="s">
        <v>8</v>
      </c>
      <c r="B17" s="43">
        <v>21173544</v>
      </c>
      <c r="C17" s="43">
        <v>34303788</v>
      </c>
      <c r="D17" s="43">
        <v>21561160</v>
      </c>
    </row>
    <row r="18" spans="1:4">
      <c r="A18" s="42"/>
      <c r="B18" s="42"/>
      <c r="C18" s="42"/>
      <c r="D18" s="4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D35"/>
  <sheetViews>
    <sheetView topLeftCell="A25" zoomScale="150" zoomScaleNormal="150" workbookViewId="0">
      <selection activeCell="A43" sqref="A43"/>
    </sheetView>
  </sheetViews>
  <sheetFormatPr defaultRowHeight="15"/>
  <cols>
    <col min="1" max="1" width="51.140625" style="11" customWidth="1"/>
    <col min="2" max="3" width="13.7109375" customWidth="1"/>
    <col min="4" max="4" width="15.28515625" customWidth="1"/>
  </cols>
  <sheetData>
    <row r="1" spans="1:4">
      <c r="A1" s="11" t="s">
        <v>55</v>
      </c>
    </row>
    <row r="2" spans="1:4" ht="15.75">
      <c r="A2" s="7" t="s">
        <v>42</v>
      </c>
    </row>
    <row r="3" spans="1:4" ht="15.75">
      <c r="A3" s="7"/>
    </row>
    <row r="4" spans="1:4">
      <c r="A4" s="12" t="s">
        <v>43</v>
      </c>
      <c r="B4" s="1" t="s">
        <v>14</v>
      </c>
      <c r="C4" s="1" t="s">
        <v>9</v>
      </c>
      <c r="D4" s="1" t="s">
        <v>15</v>
      </c>
    </row>
    <row r="5" spans="1:4">
      <c r="A5" s="13" t="s">
        <v>56</v>
      </c>
    </row>
    <row r="6" spans="1:4" ht="30">
      <c r="A6" s="13" t="s">
        <v>57</v>
      </c>
      <c r="B6" s="14">
        <v>230134358</v>
      </c>
      <c r="C6" s="14">
        <v>342163055</v>
      </c>
      <c r="D6" s="14">
        <v>283884945.59000003</v>
      </c>
    </row>
    <row r="7" spans="1:4" ht="30">
      <c r="A7" s="13" t="s">
        <v>58</v>
      </c>
      <c r="B7" s="14">
        <v>330747</v>
      </c>
      <c r="C7" s="14">
        <v>507166</v>
      </c>
      <c r="D7" s="14">
        <v>-958836.75</v>
      </c>
    </row>
    <row r="8" spans="1:4">
      <c r="A8" s="13" t="s">
        <v>59</v>
      </c>
      <c r="B8" s="15">
        <v>-142774585</v>
      </c>
      <c r="C8" s="15">
        <v>-196684926</v>
      </c>
      <c r="D8" s="15">
        <v>-143860754.56999999</v>
      </c>
    </row>
    <row r="9" spans="1:4" ht="45">
      <c r="A9" s="16" t="s">
        <v>60</v>
      </c>
      <c r="B9" s="17">
        <v>-61434181</v>
      </c>
      <c r="C9" s="17">
        <v>-82487294</v>
      </c>
      <c r="D9" s="17">
        <v>-67056162.630000003</v>
      </c>
    </row>
    <row r="10" spans="1:4">
      <c r="A10" s="13" t="s">
        <v>61</v>
      </c>
      <c r="B10" s="14">
        <v>0</v>
      </c>
      <c r="C10" s="14"/>
      <c r="D10" s="14">
        <v>0</v>
      </c>
    </row>
    <row r="11" spans="1:4" ht="30">
      <c r="A11" s="13" t="s">
        <v>62</v>
      </c>
      <c r="B11" s="14">
        <v>-27293844</v>
      </c>
      <c r="C11" s="14">
        <v>-35898778</v>
      </c>
      <c r="D11" s="14">
        <v>-31727769</v>
      </c>
    </row>
    <row r="12" spans="1:4">
      <c r="A12" s="13" t="s">
        <v>63</v>
      </c>
      <c r="B12" s="14">
        <v>-506521</v>
      </c>
      <c r="C12" s="14">
        <v>-865883</v>
      </c>
      <c r="D12" s="14">
        <v>-604277.84</v>
      </c>
    </row>
    <row r="13" spans="1:4">
      <c r="A13" s="13" t="s">
        <v>64</v>
      </c>
      <c r="B13" s="14">
        <f>SUM(B6:B12)</f>
        <v>-1544026</v>
      </c>
      <c r="C13" s="14">
        <v>26733341</v>
      </c>
      <c r="D13" s="14">
        <v>39677144.800000042</v>
      </c>
    </row>
    <row r="14" spans="1:4">
      <c r="A14" s="13" t="s">
        <v>65</v>
      </c>
      <c r="B14" s="14">
        <v>2302</v>
      </c>
      <c r="C14" s="14">
        <v>4991</v>
      </c>
      <c r="D14" s="14">
        <v>7009.59</v>
      </c>
    </row>
    <row r="15" spans="1:4">
      <c r="A15" s="13" t="s">
        <v>66</v>
      </c>
      <c r="B15" s="14">
        <v>-2385814</v>
      </c>
      <c r="C15" s="14">
        <v>-3474486</v>
      </c>
      <c r="D15" s="14">
        <v>-3339072.99</v>
      </c>
    </row>
    <row r="16" spans="1:4">
      <c r="A16" s="13" t="s">
        <v>67</v>
      </c>
      <c r="B16" s="14"/>
      <c r="C16" s="14"/>
      <c r="D16" s="14"/>
    </row>
    <row r="17" spans="1:4">
      <c r="A17" s="13" t="s">
        <v>68</v>
      </c>
      <c r="B17" s="14">
        <v>-2389375</v>
      </c>
      <c r="C17" s="14">
        <v>-2400279</v>
      </c>
      <c r="D17" s="14">
        <v>-2612315</v>
      </c>
    </row>
    <row r="18" spans="1:4" ht="30">
      <c r="A18" s="13" t="s">
        <v>69</v>
      </c>
      <c r="B18" s="18"/>
      <c r="C18" s="18"/>
      <c r="D18" s="18"/>
    </row>
    <row r="19" spans="1:4">
      <c r="A19" s="19" t="s">
        <v>70</v>
      </c>
      <c r="B19" s="20">
        <v>-6316914</v>
      </c>
      <c r="C19" s="20">
        <v>20863568</v>
      </c>
      <c r="D19" s="20">
        <v>33732766.400000043</v>
      </c>
    </row>
    <row r="20" spans="1:4">
      <c r="A20" s="13" t="s">
        <v>71</v>
      </c>
      <c r="B20" s="18"/>
      <c r="C20" s="18"/>
      <c r="D20" s="18"/>
    </row>
    <row r="21" spans="1:4" ht="45">
      <c r="A21" s="16" t="s">
        <v>72</v>
      </c>
      <c r="B21" s="18">
        <v>0</v>
      </c>
      <c r="C21" s="18"/>
      <c r="D21" s="18">
        <v>0</v>
      </c>
    </row>
    <row r="22" spans="1:4" ht="30">
      <c r="A22" s="16" t="s">
        <v>73</v>
      </c>
      <c r="B22" s="17">
        <v>-42016765</v>
      </c>
      <c r="C22" s="17">
        <v>-64596506</v>
      </c>
      <c r="D22" s="17">
        <v>-44862868.380000003</v>
      </c>
    </row>
    <row r="23" spans="1:4">
      <c r="A23" s="16" t="s">
        <v>65</v>
      </c>
      <c r="B23" s="18">
        <v>0</v>
      </c>
      <c r="C23" s="18"/>
      <c r="D23" s="18">
        <v>0</v>
      </c>
    </row>
    <row r="24" spans="1:4">
      <c r="A24" s="19" t="s">
        <v>74</v>
      </c>
      <c r="B24" s="20">
        <v>-42016765</v>
      </c>
      <c r="C24" s="20">
        <v>-64596506</v>
      </c>
      <c r="D24" s="20">
        <v>-44862868.380000003</v>
      </c>
    </row>
    <row r="25" spans="1:4">
      <c r="A25" s="13" t="s">
        <v>75</v>
      </c>
      <c r="B25" s="18"/>
      <c r="C25" s="18"/>
      <c r="D25" s="18"/>
    </row>
    <row r="26" spans="1:4">
      <c r="A26" s="13" t="s">
        <v>76</v>
      </c>
      <c r="B26" s="14">
        <v>14967185</v>
      </c>
      <c r="C26" s="14">
        <v>26627446</v>
      </c>
      <c r="D26" s="14">
        <v>18343944.23</v>
      </c>
    </row>
    <row r="27" spans="1:4">
      <c r="A27" s="11" t="s">
        <v>77</v>
      </c>
      <c r="B27" s="14">
        <v>-16139023</v>
      </c>
      <c r="C27" s="14">
        <v>-16235156</v>
      </c>
      <c r="D27" s="14">
        <v>-6115591.8200000003</v>
      </c>
    </row>
    <row r="28" spans="1:4">
      <c r="A28" s="19" t="s">
        <v>78</v>
      </c>
      <c r="B28" s="20">
        <v>-1171838</v>
      </c>
      <c r="C28" s="20">
        <v>10392291</v>
      </c>
      <c r="D28" s="20">
        <v>12228352.41</v>
      </c>
    </row>
    <row r="29" spans="1:4">
      <c r="A29" s="16" t="s">
        <v>79</v>
      </c>
      <c r="B29" s="14"/>
      <c r="C29" s="14">
        <v>-388333</v>
      </c>
      <c r="D29" s="14">
        <v>-447042.64</v>
      </c>
    </row>
    <row r="30" spans="1:4">
      <c r="A30" s="11" t="s">
        <v>80</v>
      </c>
      <c r="B30" s="21">
        <v>-49729505</v>
      </c>
      <c r="C30" s="21">
        <v>-33728980</v>
      </c>
      <c r="D30" s="21">
        <v>651207.79000004067</v>
      </c>
    </row>
    <row r="31" spans="1:4" ht="16.5" customHeight="1">
      <c r="A31" s="19" t="s">
        <v>81</v>
      </c>
      <c r="B31" s="21">
        <v>-64623567</v>
      </c>
      <c r="C31" s="21">
        <v>-64623567</v>
      </c>
      <c r="D31" s="21">
        <v>-98352547</v>
      </c>
    </row>
    <row r="32" spans="1:4">
      <c r="A32" s="19" t="s">
        <v>82</v>
      </c>
      <c r="B32" s="21">
        <v>-114353072</v>
      </c>
      <c r="C32" s="21">
        <v>-98352547</v>
      </c>
      <c r="D32" s="21">
        <v>-97701339.209999964</v>
      </c>
    </row>
    <row r="33" spans="1:4" ht="30">
      <c r="A33" s="22" t="s">
        <v>83</v>
      </c>
      <c r="B33" s="23">
        <v>-114353072</v>
      </c>
      <c r="C33" s="23">
        <v>-98352547</v>
      </c>
      <c r="D33" s="23">
        <v>-97701339.560000002</v>
      </c>
    </row>
    <row r="34" spans="1:4">
      <c r="A34" s="11" t="s">
        <v>84</v>
      </c>
      <c r="B34" s="14">
        <v>1883061</v>
      </c>
      <c r="C34" s="14">
        <v>2376682</v>
      </c>
      <c r="D34" s="14">
        <v>4415589.4400000004</v>
      </c>
    </row>
    <row r="35" spans="1:4">
      <c r="A35" s="13" t="s">
        <v>85</v>
      </c>
      <c r="B35" s="14">
        <v>-116236132</v>
      </c>
      <c r="C35" s="14">
        <v>-100729229</v>
      </c>
      <c r="D35" s="14">
        <v>-102116929</v>
      </c>
    </row>
  </sheetData>
  <pageMargins left="0.7" right="0.7" top="0.75" bottom="0.75" header="0.3" footer="0.3"/>
  <pageSetup scale="9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="150" zoomScaleNormal="150" workbookViewId="0">
      <selection activeCell="B3" sqref="B3"/>
    </sheetView>
  </sheetViews>
  <sheetFormatPr defaultRowHeight="15"/>
  <cols>
    <col min="1" max="1" width="25.5703125" customWidth="1"/>
    <col min="2" max="2" width="29.5703125" customWidth="1"/>
    <col min="3" max="3" width="14.7109375" style="1" customWidth="1"/>
    <col min="4" max="5" width="14.7109375" bestFit="1" customWidth="1"/>
    <col min="6" max="6" width="11.28515625" customWidth="1"/>
  </cols>
  <sheetData>
    <row r="1" spans="1:10">
      <c r="A1" t="s">
        <v>86</v>
      </c>
    </row>
    <row r="2" spans="1:10" ht="15.75">
      <c r="A2" s="2" t="s">
        <v>42</v>
      </c>
    </row>
    <row r="3" spans="1:10" ht="15.75">
      <c r="A3" s="2"/>
    </row>
    <row r="4" spans="1:10" ht="30">
      <c r="A4" s="52" t="s">
        <v>43</v>
      </c>
      <c r="B4" s="52" t="s">
        <v>96</v>
      </c>
      <c r="C4" s="53" t="s">
        <v>97</v>
      </c>
      <c r="D4" s="52" t="s">
        <v>14</v>
      </c>
      <c r="E4" s="52" t="s">
        <v>9</v>
      </c>
      <c r="F4" s="52" t="s">
        <v>15</v>
      </c>
    </row>
    <row r="5" spans="1:10" ht="30">
      <c r="A5" s="44" t="s">
        <v>87</v>
      </c>
      <c r="B5" s="45" t="s">
        <v>98</v>
      </c>
      <c r="C5" s="46" t="s">
        <v>107</v>
      </c>
      <c r="D5" s="48">
        <v>2.0157722121486557</v>
      </c>
      <c r="E5" s="47">
        <v>2.13</v>
      </c>
      <c r="F5" s="47">
        <v>2.11</v>
      </c>
    </row>
    <row r="6" spans="1:10">
      <c r="A6" s="44" t="s">
        <v>88</v>
      </c>
      <c r="B6" s="45" t="s">
        <v>99</v>
      </c>
      <c r="C6" s="46" t="s">
        <v>0</v>
      </c>
      <c r="D6" s="48">
        <v>31.246514610300235</v>
      </c>
      <c r="E6" s="48">
        <v>26.95</v>
      </c>
      <c r="F6" s="48">
        <v>30.29</v>
      </c>
    </row>
    <row r="7" spans="1:10" ht="30">
      <c r="A7" s="44" t="s">
        <v>89</v>
      </c>
      <c r="B7" s="45" t="s">
        <v>100</v>
      </c>
      <c r="C7" s="46" t="s">
        <v>108</v>
      </c>
      <c r="D7" s="47">
        <v>313</v>
      </c>
      <c r="E7" s="47">
        <v>329</v>
      </c>
      <c r="F7" s="47">
        <v>321</v>
      </c>
    </row>
    <row r="8" spans="1:10" ht="30">
      <c r="A8" s="44" t="s">
        <v>90</v>
      </c>
      <c r="B8" s="45" t="s">
        <v>101</v>
      </c>
      <c r="C8" s="46" t="s">
        <v>109</v>
      </c>
      <c r="D8" s="48">
        <v>0.95176981333511168</v>
      </c>
      <c r="E8" s="47">
        <v>1.1200000000000001</v>
      </c>
      <c r="F8" s="47">
        <v>0.68</v>
      </c>
    </row>
    <row r="9" spans="1:10">
      <c r="A9" s="44" t="s">
        <v>91</v>
      </c>
      <c r="B9" s="45" t="s">
        <v>102</v>
      </c>
      <c r="C9" s="46" t="s">
        <v>0</v>
      </c>
      <c r="D9" s="48">
        <v>5.0418837306190234</v>
      </c>
      <c r="E9" s="48">
        <v>7.26</v>
      </c>
      <c r="F9" s="48">
        <v>4.42</v>
      </c>
      <c r="H9" s="55"/>
      <c r="I9" s="55"/>
      <c r="J9" s="55"/>
    </row>
    <row r="10" spans="1:10">
      <c r="A10" s="44" t="s">
        <v>92</v>
      </c>
      <c r="B10" s="45" t="s">
        <v>103</v>
      </c>
      <c r="C10" s="46" t="s">
        <v>0</v>
      </c>
      <c r="D10" s="48">
        <v>3.2351234147857544</v>
      </c>
      <c r="E10" s="48">
        <v>4.8600000000000003</v>
      </c>
      <c r="F10" s="48">
        <v>2.88</v>
      </c>
    </row>
    <row r="11" spans="1:10">
      <c r="A11" s="44" t="s">
        <v>93</v>
      </c>
      <c r="B11" s="45" t="s">
        <v>104</v>
      </c>
      <c r="C11" s="46" t="s">
        <v>110</v>
      </c>
      <c r="D11" s="49">
        <v>3.1539318105674501E-2</v>
      </c>
      <c r="E11" s="49">
        <v>5.0999999999999997E-2</v>
      </c>
      <c r="F11" s="47">
        <v>3.2000000000000001E-2</v>
      </c>
    </row>
    <row r="12" spans="1:10" ht="23.25" customHeight="1">
      <c r="A12" s="44" t="s">
        <v>94</v>
      </c>
      <c r="B12" s="45" t="s">
        <v>105</v>
      </c>
      <c r="C12" s="46" t="s">
        <v>0</v>
      </c>
      <c r="D12" s="48">
        <v>8.7765468539975995</v>
      </c>
      <c r="E12" s="48">
        <v>9.41</v>
      </c>
      <c r="F12" s="48">
        <v>8.89</v>
      </c>
    </row>
    <row r="13" spans="1:10" ht="30">
      <c r="A13" s="44" t="s">
        <v>95</v>
      </c>
      <c r="B13" s="45" t="s">
        <v>106</v>
      </c>
      <c r="C13" s="50" t="s">
        <v>111</v>
      </c>
      <c r="D13" s="51">
        <v>671338040</v>
      </c>
      <c r="E13" s="51">
        <v>671338040</v>
      </c>
      <c r="F13" s="51">
        <v>671338040</v>
      </c>
    </row>
    <row r="14" spans="1:10">
      <c r="A14" s="42"/>
      <c r="B14" s="42"/>
      <c r="C14" s="54"/>
      <c r="D14" s="42"/>
      <c r="E14" s="42"/>
      <c r="F14" s="42"/>
    </row>
    <row r="16" spans="1:10">
      <c r="D16" s="57"/>
      <c r="E16" s="57"/>
      <c r="F16" s="57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Situatia pozitiei financiare</vt:lpstr>
      <vt:lpstr>Situatia rezultatului global</vt:lpstr>
      <vt:lpstr>Fluxuri de trezorerie</vt:lpstr>
      <vt:lpstr>Indicatori operationali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2019-11-14T11:33:48Z</dcterms:modified>
</cp:coreProperties>
</file>